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525" windowWidth="19320" windowHeight="9435" activeTab="1"/>
  </bookViews>
  <sheets>
    <sheet name="Summary" sheetId="5" r:id="rId1"/>
    <sheet name="Variances" sheetId="6" r:id="rId2"/>
    <sheet name="Sheet2" sheetId="2" r:id="rId3"/>
  </sheets>
  <definedNames>
    <definedName name="_xlnm.Print_Area" localSheetId="2">'Sheet2'!$A$1:$AA$22</definedName>
    <definedName name="_xlnm.Print_Area" localSheetId="0">'Summary'!$A$1:$S$47</definedName>
    <definedName name="_xlnm.Print_Area" localSheetId="1">'Variances'!$A$1:$H$135</definedName>
    <definedName name="_xlnm.Print_Titles" localSheetId="1">'Variances'!$1:$7</definedName>
  </definedNames>
  <calcPr fullCalcOnLoad="1"/>
</workbook>
</file>

<file path=xl/sharedStrings.xml><?xml version="1.0" encoding="utf-8"?>
<sst xmlns="http://schemas.openxmlformats.org/spreadsheetml/2006/main" count="220" uniqueCount="117">
  <si>
    <t>City of Ann Arbor</t>
  </si>
  <si>
    <t>PARKS &amp; RECREATION FORECAST</t>
  </si>
  <si>
    <t>GENERAL FUND SUPPORTED</t>
  </si>
  <si>
    <t>Revenue</t>
  </si>
  <si>
    <t>Expense</t>
  </si>
  <si>
    <t>Budget</t>
  </si>
  <si>
    <t>Forecast</t>
  </si>
  <si>
    <t>Variance</t>
  </si>
  <si>
    <t>Administration</t>
  </si>
  <si>
    <t>Leslie Science Center</t>
  </si>
  <si>
    <t>Buhr Pool</t>
  </si>
  <si>
    <t>Buhr Rink</t>
  </si>
  <si>
    <t>Veterans Pool</t>
  </si>
  <si>
    <t>Veterans Ice Arena</t>
  </si>
  <si>
    <t>Fuller Pool</t>
  </si>
  <si>
    <t>Mack Pool</t>
  </si>
  <si>
    <t>Argo Livery</t>
  </si>
  <si>
    <t>Gallup Livery</t>
  </si>
  <si>
    <t>Senior Operation</t>
  </si>
  <si>
    <t>Total General Fund Supported</t>
  </si>
  <si>
    <t>Farmer's Market</t>
  </si>
  <si>
    <t>Huron Hills Golf Course</t>
  </si>
  <si>
    <t>Leslie Golf Course</t>
  </si>
  <si>
    <t>($)</t>
  </si>
  <si>
    <t>FINANCIAL REPORTING PLAN FOR PAC</t>
  </si>
  <si>
    <t>Reports</t>
  </si>
  <si>
    <t>Prior Year Actual</t>
  </si>
  <si>
    <t xml:space="preserve">   Big Issues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</si>
  <si>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</si>
  <si>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</si>
  <si>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</si>
  <si>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</si>
  <si>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</si>
  <si>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</si>
  <si>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</si>
  <si>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</si>
  <si>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</si>
  <si>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</si>
  <si>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</si>
  <si>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</si>
  <si>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 FTEs</t>
  </si>
  <si>
    <t>X</t>
  </si>
  <si>
    <t xml:space="preserve">   Staff Recommendation</t>
  </si>
  <si>
    <t>Parks Operations</t>
  </si>
  <si>
    <t>Parks Forestry</t>
  </si>
  <si>
    <t>Recreation Facilities</t>
  </si>
  <si>
    <t>Cemetery</t>
  </si>
  <si>
    <t>Administration/Parks</t>
  </si>
  <si>
    <t>Mowing</t>
  </si>
  <si>
    <t>Operations</t>
  </si>
  <si>
    <t>Park Security</t>
  </si>
  <si>
    <t>Snow/Ice Control/Maintenance</t>
  </si>
  <si>
    <t>Cultural Art</t>
  </si>
  <si>
    <t>Safety</t>
  </si>
  <si>
    <t>Debt Service</t>
  </si>
  <si>
    <t>Forecasted</t>
  </si>
  <si>
    <t>General Fund</t>
  </si>
  <si>
    <t>Subsidy</t>
  </si>
  <si>
    <t>Trunkline</t>
  </si>
  <si>
    <t>Ball Diamond Fees</t>
  </si>
  <si>
    <t>Tree Planting</t>
  </si>
  <si>
    <t>Tree Trimming</t>
  </si>
  <si>
    <t>Moved from October</t>
  </si>
  <si>
    <t>Park Rentals and Customer Service</t>
  </si>
  <si>
    <t xml:space="preserve"> </t>
  </si>
  <si>
    <t>Maintenance - Athletic Field</t>
  </si>
  <si>
    <t>Net</t>
  </si>
  <si>
    <t>Parks and Recreation Services</t>
  </si>
  <si>
    <t>Net Increase/ (Loss)</t>
  </si>
  <si>
    <t>Vet's Fitness Center</t>
  </si>
  <si>
    <t>Veterans Fitness Center</t>
  </si>
  <si>
    <t>Lower maintenance costs</t>
  </si>
  <si>
    <t>Lower depreciation</t>
  </si>
  <si>
    <t>Introduction of cart rental</t>
  </si>
  <si>
    <t>Increased play levels</t>
  </si>
  <si>
    <t>Golf Total</t>
  </si>
  <si>
    <t>Livery Total</t>
  </si>
  <si>
    <t>Community Outreach - Bryant &amp; Northside</t>
  </si>
  <si>
    <t>Community Outreach</t>
  </si>
  <si>
    <t>Forecast for 12 Months Ending June 30, 2014</t>
  </si>
  <si>
    <t>FY 2014 Forecast (July 1, 2013 - June 30, 2014)</t>
  </si>
  <si>
    <t>Variance from FY14 Budget</t>
  </si>
  <si>
    <t>MARKET FUND</t>
  </si>
  <si>
    <t>Huron Hills Golf</t>
  </si>
  <si>
    <t>Leslie Park Golf</t>
  </si>
  <si>
    <t>MARKET ENTERPRISE FUND</t>
  </si>
  <si>
    <t>Farmers Market</t>
  </si>
  <si>
    <t>Higher pool and facility rental numbers</t>
  </si>
  <si>
    <t xml:space="preserve">Increased programs: new swim team, higher number of Masters </t>
  </si>
  <si>
    <t>Increase in rafting as a group activity</t>
  </si>
  <si>
    <t>New SUP program &amp; rentals</t>
  </si>
  <si>
    <t>Operations shifted to Argo after Labor Day</t>
  </si>
  <si>
    <t>Cascades popularity, Gallup operations moved to Argo after Labor Day</t>
  </si>
  <si>
    <t>Decrease in per round revenue</t>
  </si>
  <si>
    <t>Lower staffing expenses</t>
  </si>
  <si>
    <t>Increased staffing expenses related to programs</t>
  </si>
  <si>
    <t>Increased staffing expenses</t>
  </si>
  <si>
    <t>Decreased staffing expenses</t>
  </si>
  <si>
    <t>New staffing model</t>
  </si>
  <si>
    <t>Lower public swimming participation</t>
  </si>
  <si>
    <t>Lower staffing expenses related to lower swimming participation</t>
  </si>
  <si>
    <t xml:space="preserve">or by emailing csmith@a2gov.org and requesting additional detailed budget reporting. </t>
  </si>
  <si>
    <t>Detailed budget reports are available at A2Open Book: http://www.a2gov.org/government/financeadminservices/a2openbook/Pages/default.aspx</t>
  </si>
  <si>
    <t>Updated through Jan 31, 2014</t>
  </si>
  <si>
    <t>Likely late spring opening</t>
  </si>
  <si>
    <t>MILLAGE: PLANNING, VOLUNTEER, NAP</t>
  </si>
  <si>
    <t>Park Planning</t>
  </si>
  <si>
    <t>GIVE 365</t>
  </si>
  <si>
    <t>NAP &amp; Adopt-a-Park</t>
  </si>
  <si>
    <t>MILLAGE: PARK OPERATIONS &amp; PARK FORESTRY</t>
  </si>
  <si>
    <t>GENERAL FUND: PARK OPERATIONS</t>
  </si>
  <si>
    <t>Park Operations</t>
  </si>
  <si>
    <t>Park Forestry</t>
  </si>
  <si>
    <t>MILLAGE FUND</t>
  </si>
  <si>
    <t>Assorted lower revenue</t>
  </si>
  <si>
    <t>Slightly lower revenue</t>
  </si>
  <si>
    <t>Van Purchase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</si>
</sst>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8"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theme="1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3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64" fontId="2" fillId="0" borderId="0" xfId="16" applyNumberFormat="1" applyFont="1"/>
    <xf numFmtId="165" fontId="2" fillId="0" borderId="0" xfId="18" applyNumberFormat="1" applyFont="1"/>
    <xf numFmtId="164" fontId="2" fillId="0" borderId="0" xfId="16" applyNumberFormat="1" applyFont="1" applyBorder="1"/>
    <xf numFmtId="165" fontId="2" fillId="0" borderId="0" xfId="18" applyNumberFormat="1" applyFont="1" applyAlignment="1">
      <alignment horizontal="center"/>
    </xf>
    <xf numFmtId="0" fontId="7" fillId="0" borderId="0" xfId="0" applyFont="1"/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165" fontId="2" fillId="0" borderId="1" xfId="18" applyNumberFormat="1" applyFont="1" applyBorder="1"/>
    <xf numFmtId="165" fontId="2" fillId="0" borderId="0" xfId="18" applyNumberFormat="1" applyFont="1" applyBorder="1"/>
    <xf numFmtId="164" fontId="3" fillId="0" borderId="0" xfId="16" applyNumberFormat="1" applyFont="1" applyBorder="1"/>
    <xf numFmtId="0" fontId="3" fillId="0" borderId="0" xfId="0" applyFont="1" applyBorder="1"/>
    <xf numFmtId="164" fontId="2" fillId="0" borderId="2" xfId="16" applyNumberFormat="1" applyFont="1" applyBorder="1"/>
    <xf numFmtId="165" fontId="2" fillId="0" borderId="2" xfId="18" applyNumberFormat="1" applyFont="1" applyBorder="1"/>
    <xf numFmtId="164" fontId="3" fillId="0" borderId="3" xfId="16" applyNumberFormat="1" applyFont="1" applyBorder="1"/>
    <xf numFmtId="164" fontId="3" fillId="0" borderId="2" xfId="16" applyNumberFormat="1" applyFont="1" applyBorder="1"/>
    <xf numFmtId="165" fontId="2" fillId="0" borderId="4" xfId="18" applyNumberFormat="1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Font="1" applyBorder="1"/>
    <xf numFmtId="0" fontId="0" fillId="0" borderId="2" xfId="0" applyFont="1" applyBorder="1"/>
    <xf numFmtId="164" fontId="0" fillId="0" borderId="0" xfId="0" applyNumberFormat="1" applyFont="1" applyAlignment="1">
      <alignment horizontal="center"/>
    </xf>
    <xf numFmtId="0" fontId="0" fillId="0" borderId="8" xfId="0" applyFont="1" applyBorder="1"/>
    <xf numFmtId="0" fontId="0" fillId="0" borderId="1" xfId="0" applyFont="1" applyBorder="1"/>
    <xf numFmtId="0" fontId="0" fillId="0" borderId="4" xfId="0" applyFont="1" applyBorder="1"/>
    <xf numFmtId="0" fontId="1" fillId="3" borderId="0" xfId="0" applyFont="1" applyFill="1" applyAlignment="1" quotePrefix="1">
      <alignment horizontal="center" wrapText="1"/>
    </xf>
    <xf numFmtId="0" fontId="3" fillId="0" borderId="0" xfId="0" applyFo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Continuous" vertical="top"/>
    </xf>
    <xf numFmtId="0" fontId="0" fillId="0" borderId="1" xfId="0" applyFill="1" applyBorder="1" applyAlignment="1">
      <alignment horizontal="centerContinuous" vertical="top"/>
    </xf>
    <xf numFmtId="0" fontId="0" fillId="0" borderId="1" xfId="0" applyBorder="1" applyAlignment="1">
      <alignment horizontal="center" vertical="top"/>
    </xf>
    <xf numFmtId="0" fontId="0" fillId="0" borderId="0" xfId="0" applyFill="1" applyAlignment="1">
      <alignment vertical="top"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164" fontId="3" fillId="0" borderId="0" xfId="16" applyNumberFormat="1" applyFont="1" applyAlignment="1">
      <alignment vertical="top"/>
    </xf>
    <xf numFmtId="164" fontId="3" fillId="0" borderId="0" xfId="16" applyNumberFormat="1" applyFont="1" applyFill="1" applyAlignment="1">
      <alignment vertical="top"/>
    </xf>
    <xf numFmtId="165" fontId="2" fillId="4" borderId="0" xfId="18" applyNumberFormat="1" applyFont="1" applyFill="1" applyAlignment="1">
      <alignment vertical="top"/>
    </xf>
    <xf numFmtId="164" fontId="2" fillId="0" borderId="0" xfId="16" applyNumberFormat="1" applyFont="1" applyFill="1" applyAlignment="1">
      <alignment vertical="top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vertical="top" wrapText="1" shrinkToFit="1"/>
    </xf>
    <xf numFmtId="0" fontId="0" fillId="4" borderId="0" xfId="0" applyFill="1" applyAlignment="1">
      <alignment vertical="top"/>
    </xf>
    <xf numFmtId="165" fontId="2" fillId="0" borderId="0" xfId="18" applyNumberFormat="1" applyFont="1" applyAlignment="1">
      <alignment vertical="top"/>
    </xf>
    <xf numFmtId="164" fontId="2" fillId="0" borderId="0" xfId="16" applyNumberFormat="1" applyFont="1" applyAlignment="1">
      <alignment vertical="top"/>
    </xf>
    <xf numFmtId="165" fontId="2" fillId="0" borderId="0" xfId="18" applyNumberFormat="1" applyFont="1" applyFill="1" applyAlignment="1">
      <alignment vertical="top"/>
    </xf>
    <xf numFmtId="0" fontId="2" fillId="0" borderId="0" xfId="0" applyFont="1" applyAlignment="1">
      <alignment vertical="top"/>
    </xf>
    <xf numFmtId="164" fontId="3" fillId="0" borderId="9" xfId="16" applyNumberFormat="1" applyFont="1" applyBorder="1" applyAlignment="1">
      <alignment vertical="top"/>
    </xf>
    <xf numFmtId="0" fontId="3" fillId="0" borderId="0" xfId="0" applyFont="1" applyFill="1" applyAlignment="1">
      <alignment vertical="top"/>
    </xf>
    <xf numFmtId="164" fontId="3" fillId="0" borderId="0" xfId="16" applyNumberFormat="1" applyFont="1" applyBorder="1" applyAlignment="1">
      <alignment vertical="top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Continuous" vertical="top"/>
    </xf>
    <xf numFmtId="0" fontId="11" fillId="0" borderId="0" xfId="0" applyFont="1" applyFill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Continuous" vertical="top"/>
    </xf>
    <xf numFmtId="0" fontId="12" fillId="0" borderId="0" xfId="0" applyFont="1" applyFill="1" applyAlignment="1">
      <alignment horizontal="centerContinuous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Continuous" vertical="top"/>
    </xf>
    <xf numFmtId="0" fontId="11" fillId="0" borderId="0" xfId="0" applyFont="1" applyFill="1" applyAlignment="1">
      <alignment horizontal="centerContinuous" vertical="top"/>
    </xf>
    <xf numFmtId="0" fontId="11" fillId="0" borderId="0" xfId="0" applyFont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0" xfId="0" applyBorder="1" applyAlignment="1" quotePrefix="1">
      <alignment horizontal="center"/>
    </xf>
    <xf numFmtId="0" fontId="0" fillId="0" borderId="0" xfId="0" applyAlignment="1">
      <alignment horizontal="center" vertical="top"/>
    </xf>
    <xf numFmtId="0" fontId="0" fillId="4" borderId="0" xfId="0" applyFill="1" applyAlignment="1">
      <alignment horizontal="left" vertical="top" wrapText="1"/>
    </xf>
    <xf numFmtId="164" fontId="3" fillId="0" borderId="0" xfId="0" applyNumberFormat="1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Fill="1" applyAlignment="1" quotePrefix="1">
      <alignment horizontal="left" vertical="top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 quotePrefix="1">
      <alignment horizontal="left"/>
    </xf>
    <xf numFmtId="164" fontId="3" fillId="0" borderId="10" xfId="16" applyNumberFormat="1" applyFont="1" applyBorder="1"/>
    <xf numFmtId="0" fontId="0" fillId="0" borderId="0" xfId="0" applyAlignment="1" quotePrefix="1">
      <alignment vertical="top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vertical="top"/>
    </xf>
    <xf numFmtId="0" fontId="14" fillId="0" borderId="0" xfId="0" applyFont="1" applyAlignment="1">
      <alignment vertical="center"/>
    </xf>
    <xf numFmtId="165" fontId="13" fillId="0" borderId="0" xfId="18" applyNumberFormat="1" applyFont="1" applyBorder="1" applyAlignment="1">
      <alignment vertical="center"/>
    </xf>
    <xf numFmtId="165" fontId="13" fillId="0" borderId="2" xfId="18" applyNumberFormat="1" applyFont="1" applyBorder="1" applyAlignment="1">
      <alignment vertical="center"/>
    </xf>
    <xf numFmtId="165" fontId="13" fillId="0" borderId="0" xfId="18" applyNumberFormat="1" applyFont="1" applyAlignment="1">
      <alignment vertical="center"/>
    </xf>
    <xf numFmtId="164" fontId="13" fillId="0" borderId="2" xfId="16" applyNumberFormat="1" applyFont="1" applyBorder="1" applyAlignment="1">
      <alignment vertical="center"/>
    </xf>
    <xf numFmtId="165" fontId="13" fillId="0" borderId="0" xfId="18" applyNumberFormat="1" applyFont="1" applyAlignment="1">
      <alignment horizontal="center" vertical="center"/>
    </xf>
    <xf numFmtId="165" fontId="2" fillId="4" borderId="0" xfId="18" applyNumberFormat="1" applyFont="1" applyFill="1" applyAlignment="1">
      <alignment vertical="top"/>
    </xf>
    <xf numFmtId="3" fontId="0" fillId="0" borderId="11" xfId="0" applyNumberFormat="1" applyFont="1" applyBorder="1"/>
    <xf numFmtId="3" fontId="2" fillId="0" borderId="0" xfId="16" applyNumberFormat="1" applyFont="1" applyBorder="1"/>
    <xf numFmtId="3" fontId="2" fillId="0" borderId="2" xfId="16" applyNumberFormat="1" applyFont="1" applyBorder="1"/>
    <xf numFmtId="3" fontId="2" fillId="0" borderId="0" xfId="16" applyNumberFormat="1" applyFont="1"/>
    <xf numFmtId="3" fontId="2" fillId="0" borderId="3" xfId="16" applyNumberFormat="1" applyFont="1" applyBorder="1"/>
    <xf numFmtId="3" fontId="2" fillId="0" borderId="0" xfId="18" applyNumberFormat="1" applyFont="1" applyBorder="1"/>
    <xf numFmtId="0" fontId="3" fillId="0" borderId="0" xfId="0" applyFont="1" applyFill="1" applyAlignment="1">
      <alignment vertical="top"/>
    </xf>
    <xf numFmtId="0" fontId="0" fillId="5" borderId="0" xfId="0" applyFill="1" applyAlignment="1">
      <alignment horizontal="left" vertical="top" wrapText="1"/>
    </xf>
    <xf numFmtId="3" fontId="0" fillId="6" borderId="11" xfId="0" applyNumberFormat="1" applyFont="1" applyFill="1" applyBorder="1"/>
    <xf numFmtId="3" fontId="2" fillId="6" borderId="3" xfId="18" applyNumberFormat="1" applyFont="1" applyFill="1" applyBorder="1"/>
    <xf numFmtId="3" fontId="13" fillId="6" borderId="3" xfId="18" applyNumberFormat="1" applyFont="1" applyFill="1" applyBorder="1" applyAlignment="1">
      <alignment vertical="center"/>
    </xf>
    <xf numFmtId="164" fontId="3" fillId="7" borderId="3" xfId="16" applyNumberFormat="1" applyFont="1" applyFill="1" applyBorder="1"/>
    <xf numFmtId="165" fontId="3" fillId="7" borderId="0" xfId="18" applyNumberFormat="1" applyFont="1" applyFill="1" applyBorder="1"/>
    <xf numFmtId="164" fontId="3" fillId="7" borderId="0" xfId="16" applyNumberFormat="1" applyFont="1" applyFill="1" applyBorder="1"/>
    <xf numFmtId="164" fontId="3" fillId="7" borderId="2" xfId="16" applyNumberFormat="1" applyFont="1" applyFill="1" applyBorder="1"/>
    <xf numFmtId="164" fontId="3" fillId="7" borderId="0" xfId="16" applyNumberFormat="1" applyFont="1" applyFill="1"/>
    <xf numFmtId="165" fontId="3" fillId="8" borderId="0" xfId="18" applyNumberFormat="1" applyFont="1" applyFill="1"/>
    <xf numFmtId="0" fontId="3" fillId="8" borderId="0" xfId="0" applyFont="1" applyFill="1"/>
    <xf numFmtId="3" fontId="0" fillId="6" borderId="0" xfId="0" applyNumberFormat="1" applyFont="1" applyFill="1" applyBorder="1"/>
    <xf numFmtId="0" fontId="14" fillId="0" borderId="0" xfId="0" applyFont="1"/>
    <xf numFmtId="3" fontId="13" fillId="6" borderId="3" xfId="18" applyNumberFormat="1" applyFont="1" applyFill="1" applyBorder="1"/>
    <xf numFmtId="164" fontId="2" fillId="6" borderId="3" xfId="16" applyNumberFormat="1" applyFont="1" applyFill="1" applyBorder="1" applyAlignment="1">
      <alignment horizontal="left"/>
    </xf>
    <xf numFmtId="3" fontId="14" fillId="6" borderId="0" xfId="0" applyNumberFormat="1" applyFont="1" applyFill="1" applyBorder="1"/>
    <xf numFmtId="165" fontId="13" fillId="0" borderId="0" xfId="18" applyNumberFormat="1" applyFont="1" applyBorder="1"/>
    <xf numFmtId="165" fontId="2" fillId="5" borderId="0" xfId="18" applyNumberFormat="1" applyFont="1" applyFill="1" applyAlignment="1">
      <alignment vertical="top"/>
    </xf>
    <xf numFmtId="164" fontId="2" fillId="5" borderId="0" xfId="16" applyNumberFormat="1" applyFont="1" applyFill="1" applyAlignment="1">
      <alignment vertical="top"/>
    </xf>
    <xf numFmtId="0" fontId="15" fillId="0" borderId="0" xfId="0" applyFont="1"/>
    <xf numFmtId="0" fontId="0" fillId="0" borderId="0" xfId="0" applyBorder="1" applyAlignment="1">
      <alignment horizontal="center"/>
    </xf>
    <xf numFmtId="0" fontId="0" fillId="9" borderId="0" xfId="0" applyFont="1" applyFill="1"/>
    <xf numFmtId="165" fontId="2" fillId="9" borderId="0" xfId="18" applyNumberFormat="1" applyFont="1" applyFill="1" applyBorder="1"/>
    <xf numFmtId="165" fontId="2" fillId="9" borderId="0" xfId="18" applyNumberFormat="1" applyFont="1" applyFill="1"/>
    <xf numFmtId="0" fontId="0" fillId="9" borderId="0" xfId="0" applyFont="1" applyFill="1" applyAlignment="1">
      <alignment horizontal="center"/>
    </xf>
    <xf numFmtId="0" fontId="16" fillId="0" borderId="0" xfId="0" applyFont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7" fillId="0" borderId="0" xfId="0" applyFont="1" applyAlignment="1">
      <alignment vertical="top"/>
    </xf>
    <xf numFmtId="3" fontId="0" fillId="0" borderId="0" xfId="0" applyNumberFormat="1" applyFont="1"/>
    <xf numFmtId="164" fontId="3" fillId="0" borderId="3" xfId="16" applyNumberFormat="1" applyFont="1" applyFill="1" applyBorder="1"/>
    <xf numFmtId="165" fontId="3" fillId="0" borderId="0" xfId="18" applyNumberFormat="1" applyFont="1" applyFill="1" applyBorder="1"/>
    <xf numFmtId="164" fontId="3" fillId="0" borderId="0" xfId="16" applyNumberFormat="1" applyFont="1" applyFill="1" applyBorder="1"/>
    <xf numFmtId="164" fontId="3" fillId="0" borderId="2" xfId="16" applyNumberFormat="1" applyFont="1" applyFill="1" applyBorder="1"/>
    <xf numFmtId="165" fontId="3" fillId="0" borderId="0" xfId="18" applyNumberFormat="1" applyFont="1" applyFill="1"/>
    <xf numFmtId="0" fontId="3" fillId="0" borderId="0" xfId="0" applyFont="1" applyFill="1"/>
    <xf numFmtId="164" fontId="3" fillId="0" borderId="0" xfId="16" applyNumberFormat="1" applyFont="1" applyFill="1"/>
    <xf numFmtId="3" fontId="0" fillId="0" borderId="3" xfId="0" applyNumberFormat="1" applyFont="1" applyBorder="1"/>
    <xf numFmtId="3" fontId="0" fillId="0" borderId="8" xfId="0" applyNumberFormat="1" applyFont="1" applyBorder="1"/>
    <xf numFmtId="164" fontId="2" fillId="0" borderId="4" xfId="16" applyNumberFormat="1" applyFont="1" applyBorder="1"/>
    <xf numFmtId="37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2" fillId="0" borderId="0" xfId="0" applyNumberFormat="1" applyFont="1" applyAlignment="1" quotePrefix="1">
      <alignment horizontal="center"/>
    </xf>
    <xf numFmtId="17" fontId="2" fillId="0" borderId="0" xfId="0" applyNumberFormat="1" applyFont="1" applyAlignment="1">
      <alignment horizontal="center"/>
    </xf>
    <xf numFmtId="0" fontId="0" fillId="0" borderId="0" xfId="0" applyBorder="1" applyAlignment="1" quotePrefix="1">
      <alignment horizontal="center" wrapText="1"/>
    </xf>
    <xf numFmtId="0" fontId="0" fillId="0" borderId="1" xfId="0" applyBorder="1" applyAlignment="1" quotePrefix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4"/>
  <sheetViews>
    <sheetView zoomScaleSheetLayoutView="100" workbookViewId="0" topLeftCell="A25">
      <selection activeCell="F42" sqref="F42"/>
    </sheetView>
  </sheetViews>
  <sheetFormatPr defaultColWidth="9.140625" defaultRowHeight="12.75"/>
  <cols>
    <col min="1" max="2" width="1.8515625" style="26" customWidth="1"/>
    <col min="3" max="3" width="29.140625" style="26" bestFit="1" customWidth="1"/>
    <col min="4" max="4" width="11.28125" style="26" bestFit="1" customWidth="1"/>
    <col min="5" max="5" width="1.7109375" style="26" customWidth="1"/>
    <col min="6" max="6" width="11.28125" style="26" bestFit="1" customWidth="1"/>
    <col min="7" max="7" width="1.7109375" style="26" customWidth="1"/>
    <col min="8" max="8" width="11.8515625" style="26" bestFit="1" customWidth="1"/>
    <col min="9" max="9" width="3.28125" style="26" customWidth="1"/>
    <col min="10" max="10" width="11.28125" style="26" bestFit="1" customWidth="1"/>
    <col min="11" max="11" width="1.7109375" style="26" customWidth="1"/>
    <col min="12" max="12" width="11.28125" style="26" bestFit="1" customWidth="1"/>
    <col min="13" max="13" width="1.7109375" style="26" customWidth="1"/>
    <col min="14" max="14" width="11.8515625" style="26" bestFit="1" customWidth="1"/>
    <col min="15" max="15" width="3.28125" style="26" customWidth="1"/>
    <col min="16" max="16" width="18.00390625" style="26" bestFit="1" customWidth="1"/>
    <col min="17" max="17" width="1.7109375" style="26" customWidth="1"/>
    <col min="18" max="18" width="12.140625" style="26" bestFit="1" customWidth="1"/>
    <col min="19" max="19" width="2.7109375" style="26" customWidth="1"/>
    <col min="20" max="16384" width="9.140625" style="26" customWidth="1"/>
  </cols>
  <sheetData>
    <row r="1" spans="1:18" s="44" customFormat="1" ht="12.7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23" ht="12.7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89"/>
      <c r="T2" s="89"/>
      <c r="U2" s="89"/>
      <c r="V2" s="89"/>
      <c r="W2" s="89"/>
    </row>
    <row r="3" spans="1:18" ht="13.5" customHeight="1">
      <c r="A3" s="158" t="s">
        <v>79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8" ht="13.5" customHeight="1">
      <c r="A4" s="159" t="s">
        <v>103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6:18" ht="12.75">
      <c r="P5" s="2" t="s">
        <v>55</v>
      </c>
      <c r="R5" s="27" t="s">
        <v>55</v>
      </c>
    </row>
    <row r="6" spans="4:18" ht="12.75">
      <c r="D6" s="154" t="s">
        <v>3</v>
      </c>
      <c r="E6" s="155"/>
      <c r="F6" s="155"/>
      <c r="G6" s="155"/>
      <c r="H6" s="156"/>
      <c r="J6" s="154" t="s">
        <v>4</v>
      </c>
      <c r="K6" s="155"/>
      <c r="L6" s="155"/>
      <c r="M6" s="155"/>
      <c r="N6" s="156"/>
      <c r="P6" s="131" t="s">
        <v>7</v>
      </c>
      <c r="R6" s="28" t="s">
        <v>56</v>
      </c>
    </row>
    <row r="7" spans="4:18" ht="12.75">
      <c r="D7" s="30" t="s">
        <v>5</v>
      </c>
      <c r="E7" s="29"/>
      <c r="F7" s="31" t="s">
        <v>6</v>
      </c>
      <c r="G7" s="28"/>
      <c r="H7" s="32" t="s">
        <v>7</v>
      </c>
      <c r="J7" s="30" t="s">
        <v>5</v>
      </c>
      <c r="K7" s="29"/>
      <c r="L7" s="31" t="s">
        <v>6</v>
      </c>
      <c r="M7" s="28"/>
      <c r="N7" s="32" t="s">
        <v>7</v>
      </c>
      <c r="P7" s="33"/>
      <c r="R7" s="33" t="s">
        <v>57</v>
      </c>
    </row>
    <row r="8" spans="4:18" ht="12.75">
      <c r="D8" s="35" t="s">
        <v>23</v>
      </c>
      <c r="E8" s="29"/>
      <c r="F8" s="34" t="s">
        <v>23</v>
      </c>
      <c r="G8" s="28"/>
      <c r="H8" s="36"/>
      <c r="J8" s="35" t="s">
        <v>23</v>
      </c>
      <c r="K8" s="29"/>
      <c r="L8" s="34" t="s">
        <v>23</v>
      </c>
      <c r="M8" s="28"/>
      <c r="N8" s="36"/>
      <c r="R8" s="28"/>
    </row>
    <row r="9" spans="2:18" ht="12.75">
      <c r="B9" s="130" t="s">
        <v>2</v>
      </c>
      <c r="D9" s="37"/>
      <c r="E9" s="29"/>
      <c r="F9" s="29"/>
      <c r="G9" s="29"/>
      <c r="H9" s="38"/>
      <c r="J9" s="37"/>
      <c r="K9" s="29"/>
      <c r="L9" s="29"/>
      <c r="M9" s="29"/>
      <c r="N9" s="38"/>
      <c r="R9" s="27"/>
    </row>
    <row r="10" spans="2:18" ht="12.75">
      <c r="B10" s="16" t="s">
        <v>45</v>
      </c>
      <c r="D10" s="37"/>
      <c r="E10" s="29"/>
      <c r="F10" s="29"/>
      <c r="G10" s="29"/>
      <c r="H10" s="38"/>
      <c r="J10" s="37"/>
      <c r="K10" s="29"/>
      <c r="L10" s="29"/>
      <c r="M10" s="29"/>
      <c r="N10" s="38"/>
      <c r="R10" s="27"/>
    </row>
    <row r="11" spans="2:18" ht="12.75">
      <c r="B11" s="12" t="s">
        <v>8</v>
      </c>
      <c r="D11" s="112">
        <v>149770</v>
      </c>
      <c r="E11" s="9"/>
      <c r="F11" s="9">
        <f>D11+Variances!D9</f>
        <v>149770</v>
      </c>
      <c r="G11" s="9"/>
      <c r="H11" s="21">
        <f>+F11-D11</f>
        <v>0</v>
      </c>
      <c r="I11" s="7"/>
      <c r="J11" s="125">
        <v>993643</v>
      </c>
      <c r="K11" s="9"/>
      <c r="L11" s="9">
        <f>J11+Variances!F9</f>
        <v>993643</v>
      </c>
      <c r="M11" s="9"/>
      <c r="N11" s="21">
        <f>+L11-J11</f>
        <v>0</v>
      </c>
      <c r="P11" s="10">
        <f>H11-N11</f>
        <v>0</v>
      </c>
      <c r="R11" s="39">
        <f aca="true" t="shared" si="0" ref="R11:R27">F11-L11</f>
        <v>-843873</v>
      </c>
    </row>
    <row r="12" spans="2:18" ht="12.75">
      <c r="B12" t="s">
        <v>63</v>
      </c>
      <c r="D12" s="113">
        <v>380000</v>
      </c>
      <c r="E12" s="18"/>
      <c r="F12" s="18">
        <f>D12+Variances!D16</f>
        <v>375000</v>
      </c>
      <c r="G12" s="18"/>
      <c r="H12" s="22">
        <f>+F12-D12</f>
        <v>-5000</v>
      </c>
      <c r="I12" s="8"/>
      <c r="J12" s="112">
        <v>362996</v>
      </c>
      <c r="K12" s="18"/>
      <c r="L12" s="18">
        <f>J12+Variances!F16</f>
        <v>342996</v>
      </c>
      <c r="M12" s="18"/>
      <c r="N12" s="21">
        <f aca="true" t="shared" si="1" ref="N12:N27">+L12-J12</f>
        <v>-20000</v>
      </c>
      <c r="P12" s="10">
        <f aca="true" t="shared" si="2" ref="P12:P27">H12-N12</f>
        <v>15000</v>
      </c>
      <c r="R12" s="10">
        <f t="shared" si="0"/>
        <v>32004</v>
      </c>
    </row>
    <row r="13" spans="2:18" ht="12.75">
      <c r="B13" s="26" t="s">
        <v>10</v>
      </c>
      <c r="D13" s="112">
        <v>184300</v>
      </c>
      <c r="E13" s="18"/>
      <c r="F13" s="18">
        <f>D13+Variances!D32</f>
        <v>181800</v>
      </c>
      <c r="G13" s="18"/>
      <c r="H13" s="22">
        <f aca="true" t="shared" si="3" ref="H13:H26">+F13-D13</f>
        <v>-2500</v>
      </c>
      <c r="I13" s="8"/>
      <c r="J13" s="112">
        <v>246695</v>
      </c>
      <c r="K13" s="18"/>
      <c r="L13" s="18">
        <f>J13+Variances!F32</f>
        <v>239195</v>
      </c>
      <c r="M13" s="18"/>
      <c r="N13" s="21">
        <f t="shared" si="1"/>
        <v>-7500</v>
      </c>
      <c r="P13" s="10">
        <f t="shared" si="2"/>
        <v>5000</v>
      </c>
      <c r="R13" s="10">
        <f t="shared" si="0"/>
        <v>-57395</v>
      </c>
    </row>
    <row r="14" spans="2:18" ht="12.75">
      <c r="B14" s="26" t="s">
        <v>11</v>
      </c>
      <c r="D14" s="112">
        <v>135300</v>
      </c>
      <c r="E14" s="18"/>
      <c r="F14" s="18">
        <f>D14+Variances!D37</f>
        <v>135300</v>
      </c>
      <c r="G14" s="18"/>
      <c r="H14" s="22">
        <f t="shared" si="3"/>
        <v>0</v>
      </c>
      <c r="I14" s="8"/>
      <c r="J14" s="112">
        <v>171183</v>
      </c>
      <c r="K14" s="18"/>
      <c r="L14" s="18">
        <f>J14+Variances!F37</f>
        <v>171183</v>
      </c>
      <c r="M14" s="18"/>
      <c r="N14" s="21">
        <f t="shared" si="1"/>
        <v>0</v>
      </c>
      <c r="P14" s="10">
        <f t="shared" si="2"/>
        <v>0</v>
      </c>
      <c r="R14" s="10">
        <f t="shared" si="0"/>
        <v>-35883</v>
      </c>
    </row>
    <row r="15" spans="2:18" ht="12.75">
      <c r="B15" s="26" t="s">
        <v>12</v>
      </c>
      <c r="D15" s="112">
        <v>139900</v>
      </c>
      <c r="E15" s="18"/>
      <c r="F15" s="18">
        <f>D15+Variances!D42</f>
        <v>139900</v>
      </c>
      <c r="G15" s="18"/>
      <c r="H15" s="22">
        <f t="shared" si="3"/>
        <v>0</v>
      </c>
      <c r="I15" s="8"/>
      <c r="J15" s="112">
        <v>237108</v>
      </c>
      <c r="K15" s="18"/>
      <c r="L15" s="18">
        <f>J15+Variances!F42</f>
        <v>232108</v>
      </c>
      <c r="M15" s="18"/>
      <c r="N15" s="21">
        <f t="shared" si="1"/>
        <v>-5000</v>
      </c>
      <c r="P15" s="10">
        <f t="shared" si="2"/>
        <v>5000</v>
      </c>
      <c r="R15" s="10">
        <f t="shared" si="0"/>
        <v>-92208</v>
      </c>
    </row>
    <row r="16" spans="2:18" ht="12.75">
      <c r="B16" s="26" t="s">
        <v>13</v>
      </c>
      <c r="D16" s="112">
        <v>465900</v>
      </c>
      <c r="E16" s="18"/>
      <c r="F16" s="18">
        <f>D16+Variances!D47</f>
        <v>458400</v>
      </c>
      <c r="G16" s="18"/>
      <c r="H16" s="22">
        <f t="shared" si="3"/>
        <v>-7500</v>
      </c>
      <c r="I16" s="8"/>
      <c r="J16" s="112">
        <v>477472</v>
      </c>
      <c r="K16" s="18"/>
      <c r="L16" s="18">
        <f>J16+Variances!F47</f>
        <v>462472</v>
      </c>
      <c r="M16" s="18"/>
      <c r="N16" s="21">
        <f t="shared" si="1"/>
        <v>-15000</v>
      </c>
      <c r="P16" s="10">
        <f t="shared" si="2"/>
        <v>7500</v>
      </c>
      <c r="R16" s="10">
        <f t="shared" si="0"/>
        <v>-4072</v>
      </c>
    </row>
    <row r="17" spans="2:18" ht="12.75">
      <c r="B17" s="26" t="s">
        <v>14</v>
      </c>
      <c r="D17" s="112">
        <v>259865</v>
      </c>
      <c r="E17" s="18"/>
      <c r="F17" s="18">
        <f>D17+Variances!D56</f>
        <v>249865</v>
      </c>
      <c r="G17" s="18"/>
      <c r="H17" s="22">
        <f t="shared" si="3"/>
        <v>-10000</v>
      </c>
      <c r="I17" s="8"/>
      <c r="J17" s="112">
        <v>246517</v>
      </c>
      <c r="K17" s="18"/>
      <c r="L17" s="18">
        <f>J17+Variances!F56</f>
        <v>241517</v>
      </c>
      <c r="M17" s="18"/>
      <c r="N17" s="21">
        <f t="shared" si="1"/>
        <v>-5000</v>
      </c>
      <c r="P17" s="10">
        <f t="shared" si="2"/>
        <v>-5000</v>
      </c>
      <c r="R17" s="10">
        <f t="shared" si="0"/>
        <v>8348</v>
      </c>
    </row>
    <row r="18" spans="2:18" ht="12.75">
      <c r="B18" s="26" t="s">
        <v>15</v>
      </c>
      <c r="D18" s="112">
        <v>119000</v>
      </c>
      <c r="E18" s="18"/>
      <c r="F18" s="18">
        <f>D18+Variances!D60</f>
        <v>144000</v>
      </c>
      <c r="G18" s="18"/>
      <c r="H18" s="22">
        <f t="shared" si="3"/>
        <v>25000</v>
      </c>
      <c r="I18" s="8"/>
      <c r="J18" s="112">
        <v>196645</v>
      </c>
      <c r="K18" s="18"/>
      <c r="L18" s="18">
        <f>J18+Variances!F60</f>
        <v>206645</v>
      </c>
      <c r="M18" s="18"/>
      <c r="N18" s="21">
        <f t="shared" si="1"/>
        <v>10000</v>
      </c>
      <c r="P18" s="10">
        <f t="shared" si="2"/>
        <v>15000</v>
      </c>
      <c r="R18" s="10">
        <f t="shared" si="0"/>
        <v>-62645</v>
      </c>
    </row>
    <row r="19" spans="2:18" ht="12.75">
      <c r="B19" s="26" t="s">
        <v>69</v>
      </c>
      <c r="D19" s="112">
        <v>3000</v>
      </c>
      <c r="E19" s="18"/>
      <c r="F19" s="18">
        <f>D19+Variances!D65</f>
        <v>3000</v>
      </c>
      <c r="G19" s="18"/>
      <c r="H19" s="22">
        <f t="shared" si="3"/>
        <v>0</v>
      </c>
      <c r="I19" s="8"/>
      <c r="J19" s="112">
        <v>4646</v>
      </c>
      <c r="K19" s="18"/>
      <c r="L19" s="18">
        <f>J19+Variances!F65</f>
        <v>4646</v>
      </c>
      <c r="M19" s="18"/>
      <c r="N19" s="21">
        <f t="shared" si="1"/>
        <v>0</v>
      </c>
      <c r="P19" s="10">
        <f>H19-N19</f>
        <v>0</v>
      </c>
      <c r="R19" s="10">
        <f>F19-L19</f>
        <v>-1646</v>
      </c>
    </row>
    <row r="20" spans="2:18" ht="12.75">
      <c r="B20" s="26" t="s">
        <v>16</v>
      </c>
      <c r="D20" s="112">
        <v>313500</v>
      </c>
      <c r="E20" s="18"/>
      <c r="F20" s="18">
        <f>D20+Variances!D71</f>
        <v>413500</v>
      </c>
      <c r="G20" s="18"/>
      <c r="H20" s="22">
        <f t="shared" si="3"/>
        <v>100000</v>
      </c>
      <c r="I20" s="8"/>
      <c r="J20" s="112">
        <v>279476</v>
      </c>
      <c r="K20" s="18"/>
      <c r="L20" s="18">
        <f>J20+Variances!F71</f>
        <v>369476</v>
      </c>
      <c r="M20" s="18"/>
      <c r="N20" s="21">
        <f t="shared" si="1"/>
        <v>90000</v>
      </c>
      <c r="P20" s="10">
        <f t="shared" si="2"/>
        <v>10000</v>
      </c>
      <c r="R20" s="10">
        <f t="shared" si="0"/>
        <v>44024</v>
      </c>
    </row>
    <row r="21" spans="2:18" ht="12.75">
      <c r="B21" s="26" t="s">
        <v>17</v>
      </c>
      <c r="D21" s="112">
        <v>348625</v>
      </c>
      <c r="E21" s="18"/>
      <c r="F21" s="18">
        <f>D21+Variances!D78</f>
        <v>323625</v>
      </c>
      <c r="G21" s="18"/>
      <c r="H21" s="22">
        <f>+F21-D21</f>
        <v>-25000</v>
      </c>
      <c r="I21" s="8"/>
      <c r="J21" s="112">
        <v>278602</v>
      </c>
      <c r="K21" s="18"/>
      <c r="L21" s="18">
        <f>J21+Variances!F78</f>
        <v>258602</v>
      </c>
      <c r="M21" s="18"/>
      <c r="N21" s="21">
        <f t="shared" si="1"/>
        <v>-20000</v>
      </c>
      <c r="P21" s="10">
        <f t="shared" si="2"/>
        <v>-5000</v>
      </c>
      <c r="R21" s="10">
        <f t="shared" si="0"/>
        <v>65023</v>
      </c>
    </row>
    <row r="22" spans="3:18" s="97" customFormat="1" ht="18" customHeight="1">
      <c r="C22" s="97" t="s">
        <v>76</v>
      </c>
      <c r="D22" s="114">
        <v>662125</v>
      </c>
      <c r="E22" s="98"/>
      <c r="F22" s="98">
        <f>F20+F21</f>
        <v>737125</v>
      </c>
      <c r="G22" s="98"/>
      <c r="H22" s="99">
        <f t="shared" si="3"/>
        <v>75000</v>
      </c>
      <c r="I22" s="100"/>
      <c r="J22" s="114">
        <f>SUM(J20:J21)</f>
        <v>558078</v>
      </c>
      <c r="K22" s="98"/>
      <c r="L22" s="98">
        <f>SUM(L20:L21)</f>
        <v>628078</v>
      </c>
      <c r="M22" s="98"/>
      <c r="N22" s="101">
        <f t="shared" si="1"/>
        <v>70000</v>
      </c>
      <c r="P22" s="102">
        <f>H22-N22</f>
        <v>5000</v>
      </c>
      <c r="R22" s="102">
        <f>F22-L22</f>
        <v>109047</v>
      </c>
    </row>
    <row r="23" spans="2:18" ht="12.75">
      <c r="B23" s="26" t="s">
        <v>18</v>
      </c>
      <c r="D23" s="113">
        <v>65670</v>
      </c>
      <c r="E23" s="18"/>
      <c r="F23" s="18">
        <f>D23+Variances!D82</f>
        <v>65670</v>
      </c>
      <c r="G23" s="18"/>
      <c r="H23" s="22">
        <f t="shared" si="3"/>
        <v>0</v>
      </c>
      <c r="I23" s="8"/>
      <c r="J23" s="112">
        <v>211529</v>
      </c>
      <c r="K23" s="18"/>
      <c r="L23" s="18">
        <f>J23+Variances!F82</f>
        <v>211529</v>
      </c>
      <c r="M23" s="18"/>
      <c r="N23" s="21">
        <f t="shared" si="1"/>
        <v>0</v>
      </c>
      <c r="P23" s="10">
        <f>H23-N23</f>
        <v>0</v>
      </c>
      <c r="R23" s="10">
        <f t="shared" si="0"/>
        <v>-145859</v>
      </c>
    </row>
    <row r="24" spans="1:18" ht="12.75">
      <c r="A24"/>
      <c r="B24" s="26" t="s">
        <v>83</v>
      </c>
      <c r="D24" s="113">
        <v>367000</v>
      </c>
      <c r="E24" s="18"/>
      <c r="F24" s="18">
        <f>D24+Variances!D87</f>
        <v>352000</v>
      </c>
      <c r="G24" s="18"/>
      <c r="H24" s="22">
        <f t="shared" si="3"/>
        <v>-15000</v>
      </c>
      <c r="I24" s="8"/>
      <c r="J24" s="122">
        <v>470616</v>
      </c>
      <c r="K24" s="18"/>
      <c r="L24" s="18">
        <f>J24+Variances!F87</f>
        <v>435616</v>
      </c>
      <c r="M24" s="18"/>
      <c r="N24" s="21">
        <f>+L24-J24</f>
        <v>-35000</v>
      </c>
      <c r="P24" s="10">
        <f t="shared" si="2"/>
        <v>20000</v>
      </c>
      <c r="R24" s="10">
        <f t="shared" si="0"/>
        <v>-83616</v>
      </c>
    </row>
    <row r="25" spans="1:18" ht="12.75">
      <c r="A25"/>
      <c r="B25" s="26" t="s">
        <v>84</v>
      </c>
      <c r="D25" s="113">
        <v>936000</v>
      </c>
      <c r="E25" s="18"/>
      <c r="F25" s="18">
        <f>D25+Variances!D92</f>
        <v>876000</v>
      </c>
      <c r="G25" s="18"/>
      <c r="H25" s="22">
        <f t="shared" si="3"/>
        <v>-60000</v>
      </c>
      <c r="I25" s="8"/>
      <c r="J25" s="122">
        <v>966286</v>
      </c>
      <c r="K25" s="18"/>
      <c r="L25" s="18">
        <f>J25+Variances!F92</f>
        <v>951286</v>
      </c>
      <c r="M25" s="18"/>
      <c r="N25" s="21">
        <f t="shared" si="1"/>
        <v>-15000</v>
      </c>
      <c r="P25" s="10">
        <f t="shared" si="2"/>
        <v>-45000</v>
      </c>
      <c r="R25" s="10">
        <f t="shared" si="0"/>
        <v>-75286</v>
      </c>
    </row>
    <row r="26" spans="1:18" ht="12.75">
      <c r="A26"/>
      <c r="C26" s="123" t="s">
        <v>75</v>
      </c>
      <c r="D26" s="124">
        <v>1303000</v>
      </c>
      <c r="E26" s="18"/>
      <c r="F26" s="127">
        <f>F24+F25</f>
        <v>1228000</v>
      </c>
      <c r="G26" s="18"/>
      <c r="H26" s="99">
        <f t="shared" si="3"/>
        <v>-75000</v>
      </c>
      <c r="I26" s="8"/>
      <c r="J26" s="126">
        <v>1436902</v>
      </c>
      <c r="K26" s="18"/>
      <c r="L26" s="127">
        <f>L24+L25</f>
        <v>1386902</v>
      </c>
      <c r="M26" s="18"/>
      <c r="N26" s="101">
        <f t="shared" si="1"/>
        <v>-50000</v>
      </c>
      <c r="P26" s="102">
        <f>H26-N26</f>
        <v>-25000</v>
      </c>
      <c r="R26" s="102">
        <f>F26-L26</f>
        <v>-158902</v>
      </c>
    </row>
    <row r="27" spans="2:18" ht="12.75">
      <c r="B27" s="26" t="s">
        <v>78</v>
      </c>
      <c r="D27" s="113">
        <v>0</v>
      </c>
      <c r="E27" s="18"/>
      <c r="F27" s="18">
        <f>D27+Variances!D97</f>
        <v>0</v>
      </c>
      <c r="G27" s="18"/>
      <c r="H27" s="22">
        <f>+F27-D27</f>
        <v>0</v>
      </c>
      <c r="I27" s="8"/>
      <c r="J27" s="122">
        <v>118350</v>
      </c>
      <c r="K27" s="18"/>
      <c r="L27" s="18">
        <f>J27+Variances!F97</f>
        <v>118350</v>
      </c>
      <c r="M27" s="18"/>
      <c r="N27" s="22">
        <f t="shared" si="1"/>
        <v>0</v>
      </c>
      <c r="P27" s="10">
        <f t="shared" si="2"/>
        <v>0</v>
      </c>
      <c r="R27" s="10">
        <f t="shared" si="0"/>
        <v>-118350</v>
      </c>
    </row>
    <row r="28" spans="3:18" s="16" customFormat="1" ht="12.75">
      <c r="C28" s="16" t="s">
        <v>19</v>
      </c>
      <c r="D28" s="115">
        <f>SUM(D11:D27)-D22-D26</f>
        <v>3867830</v>
      </c>
      <c r="E28" s="116"/>
      <c r="F28" s="117">
        <f>SUM(F11:F27)-F22-F26</f>
        <v>3867830</v>
      </c>
      <c r="G28" s="116"/>
      <c r="H28" s="118">
        <f>SUM(H11:H27)-H22-H26</f>
        <v>0</v>
      </c>
      <c r="I28" s="120"/>
      <c r="J28" s="115">
        <f>SUM(J11:J27)-J22-J26</f>
        <v>5261764</v>
      </c>
      <c r="K28" s="116"/>
      <c r="L28" s="117">
        <f>SUM(L11:L27)-L22-L26</f>
        <v>5239264</v>
      </c>
      <c r="M28" s="116"/>
      <c r="N28" s="118">
        <f>SUM(N11:N27)-N22-N26</f>
        <v>-22500</v>
      </c>
      <c r="O28" s="121"/>
      <c r="P28" s="119">
        <f>SUM(P11:P27)-P22-P26</f>
        <v>22500</v>
      </c>
      <c r="Q28" s="121"/>
      <c r="R28" s="119">
        <f>SUM(R11:R27)-R22-R26</f>
        <v>-1371434</v>
      </c>
    </row>
    <row r="29" spans="2:18" s="16" customFormat="1" ht="12.75">
      <c r="B29" s="16" t="s">
        <v>111</v>
      </c>
      <c r="D29" s="142"/>
      <c r="E29" s="143"/>
      <c r="F29" s="144"/>
      <c r="G29" s="143"/>
      <c r="H29" s="145"/>
      <c r="I29" s="146"/>
      <c r="J29" s="142"/>
      <c r="K29" s="143"/>
      <c r="L29" s="144"/>
      <c r="M29" s="143"/>
      <c r="N29" s="145"/>
      <c r="O29" s="147"/>
      <c r="P29" s="148"/>
      <c r="Q29" s="147"/>
      <c r="R29" s="148"/>
    </row>
    <row r="30" spans="2:18" ht="12.75">
      <c r="B30" s="26" t="s">
        <v>111</v>
      </c>
      <c r="D30" s="141">
        <v>31560</v>
      </c>
      <c r="E30" s="18"/>
      <c r="F30" s="18">
        <f>D30+Variances!D150</f>
        <v>31560</v>
      </c>
      <c r="G30" s="18"/>
      <c r="H30" s="22">
        <f>+F30-D30</f>
        <v>0</v>
      </c>
      <c r="I30" s="8"/>
      <c r="J30" s="113">
        <v>2163026</v>
      </c>
      <c r="K30" s="18"/>
      <c r="L30" s="18">
        <f>J30+Variances!F150</f>
        <v>2163026</v>
      </c>
      <c r="M30" s="18"/>
      <c r="N30" s="21">
        <f>+L30-J30</f>
        <v>0</v>
      </c>
      <c r="P30" s="102">
        <f>H30-N30</f>
        <v>0</v>
      </c>
      <c r="R30" s="10">
        <f>F30-L30</f>
        <v>-2131466</v>
      </c>
    </row>
    <row r="31" spans="3:18" ht="12.75">
      <c r="C31" s="16" t="s">
        <v>19</v>
      </c>
      <c r="D31" s="115">
        <f>SUM(D11:D27)+D30-D26-D22</f>
        <v>3899390</v>
      </c>
      <c r="E31" s="18"/>
      <c r="F31" s="115">
        <f>SUM(F11:F27)+F30-F26-F22</f>
        <v>3899390</v>
      </c>
      <c r="G31" s="18"/>
      <c r="H31" s="118">
        <f>SUM(H11:H27)+H30-H26-H22</f>
        <v>0</v>
      </c>
      <c r="I31" s="8"/>
      <c r="J31" s="115">
        <f>SUM(J11:J27)+J30-J26-J22</f>
        <v>7424790</v>
      </c>
      <c r="K31" s="18"/>
      <c r="L31" s="115">
        <f>SUM(L11:L27)+L30-L26-L22</f>
        <v>7402290</v>
      </c>
      <c r="M31" s="18"/>
      <c r="N31" s="118">
        <f>SUM(N11:N27)+N30-N26-N22</f>
        <v>-22500</v>
      </c>
      <c r="P31" s="119">
        <f>SUM(P11:P27)+P30-P22-P26</f>
        <v>22500</v>
      </c>
      <c r="R31" s="119">
        <f>SUM(R11:R27)+R30-R22-R26</f>
        <v>-3502900</v>
      </c>
    </row>
    <row r="32" spans="2:18" ht="12.75">
      <c r="B32" s="132"/>
      <c r="C32" s="132"/>
      <c r="D32" s="133"/>
      <c r="E32" s="133"/>
      <c r="F32" s="133"/>
      <c r="G32" s="133"/>
      <c r="H32" s="133"/>
      <c r="I32" s="134"/>
      <c r="J32" s="133"/>
      <c r="K32" s="133"/>
      <c r="L32" s="133"/>
      <c r="M32" s="133"/>
      <c r="N32" s="133"/>
      <c r="O32" s="132"/>
      <c r="P32" s="132"/>
      <c r="Q32" s="132"/>
      <c r="R32" s="135"/>
    </row>
    <row r="33" spans="2:18" ht="12.75">
      <c r="B33" s="132"/>
      <c r="C33" s="132"/>
      <c r="D33" s="133"/>
      <c r="E33" s="133"/>
      <c r="F33" s="133"/>
      <c r="G33" s="133"/>
      <c r="H33" s="133"/>
      <c r="I33" s="134"/>
      <c r="J33" s="133"/>
      <c r="K33" s="133"/>
      <c r="L33" s="133"/>
      <c r="M33" s="133"/>
      <c r="N33" s="133"/>
      <c r="O33" s="132"/>
      <c r="P33" s="132"/>
      <c r="Q33" s="132"/>
      <c r="R33" s="135"/>
    </row>
    <row r="34" spans="2:18" ht="12.75">
      <c r="B34" s="11"/>
      <c r="D34" s="29"/>
      <c r="E34" s="29"/>
      <c r="F34" s="29"/>
      <c r="G34" s="29"/>
      <c r="H34" s="29"/>
      <c r="J34" s="29"/>
      <c r="K34" s="29"/>
      <c r="L34" s="29"/>
      <c r="M34" s="29"/>
      <c r="N34" s="29"/>
      <c r="P34" s="27" t="s">
        <v>6</v>
      </c>
      <c r="R34" s="27" t="s">
        <v>55</v>
      </c>
    </row>
    <row r="35" spans="2:18" ht="12.75">
      <c r="B35" s="130" t="s">
        <v>85</v>
      </c>
      <c r="C35" s="136"/>
      <c r="D35" s="154" t="s">
        <v>3</v>
      </c>
      <c r="E35" s="155"/>
      <c r="F35" s="155"/>
      <c r="G35" s="155"/>
      <c r="H35" s="156"/>
      <c r="J35" s="154" t="s">
        <v>4</v>
      </c>
      <c r="K35" s="155"/>
      <c r="L35" s="155"/>
      <c r="M35" s="155"/>
      <c r="N35" s="156"/>
      <c r="P35" s="85" t="s">
        <v>68</v>
      </c>
      <c r="R35" s="160" t="s">
        <v>68</v>
      </c>
    </row>
    <row r="36" spans="2:18" ht="12.75">
      <c r="B36" t="s">
        <v>86</v>
      </c>
      <c r="D36" s="30" t="s">
        <v>5</v>
      </c>
      <c r="E36" s="29"/>
      <c r="F36" s="31" t="s">
        <v>6</v>
      </c>
      <c r="G36" s="28"/>
      <c r="H36" s="32" t="s">
        <v>7</v>
      </c>
      <c r="J36" s="30" t="s">
        <v>5</v>
      </c>
      <c r="K36" s="29"/>
      <c r="L36" s="31" t="s">
        <v>6</v>
      </c>
      <c r="M36" s="28"/>
      <c r="N36" s="32" t="s">
        <v>7</v>
      </c>
      <c r="P36" s="33" t="s">
        <v>5</v>
      </c>
      <c r="R36" s="161"/>
    </row>
    <row r="37" spans="4:14" ht="12.75">
      <c r="D37" s="35" t="s">
        <v>23</v>
      </c>
      <c r="E37" s="29"/>
      <c r="F37" s="34" t="s">
        <v>23</v>
      </c>
      <c r="G37" s="28"/>
      <c r="H37" s="36"/>
      <c r="J37" s="35" t="s">
        <v>23</v>
      </c>
      <c r="K37" s="29"/>
      <c r="L37" s="34" t="s">
        <v>23</v>
      </c>
      <c r="M37" s="28"/>
      <c r="N37" s="36"/>
    </row>
    <row r="38" spans="4:14" ht="12.75">
      <c r="D38" s="37"/>
      <c r="E38" s="29"/>
      <c r="F38" s="29"/>
      <c r="G38" s="29"/>
      <c r="H38" s="38"/>
      <c r="J38" s="37"/>
      <c r="K38" s="29"/>
      <c r="L38" s="29"/>
      <c r="M38" s="29"/>
      <c r="N38" s="38"/>
    </row>
    <row r="39" spans="4:18" ht="12.75">
      <c r="D39" s="104">
        <v>165118</v>
      </c>
      <c r="E39" s="105"/>
      <c r="F39" s="105">
        <f>D39+Variances!D132</f>
        <v>165118</v>
      </c>
      <c r="G39" s="105"/>
      <c r="H39" s="106">
        <f>+F39-D39</f>
        <v>0</v>
      </c>
      <c r="I39" s="107"/>
      <c r="J39" s="104">
        <v>165118</v>
      </c>
      <c r="K39" s="105"/>
      <c r="L39" s="105">
        <f>J39+Variances!F132</f>
        <v>165118</v>
      </c>
      <c r="M39" s="9"/>
      <c r="N39" s="21">
        <f>+L39-J39</f>
        <v>0</v>
      </c>
      <c r="P39" s="10">
        <f>H39-N39</f>
        <v>0</v>
      </c>
      <c r="R39" s="39">
        <f>F39-L39</f>
        <v>0</v>
      </c>
    </row>
    <row r="40" spans="4:18" ht="12.75">
      <c r="D40" s="108"/>
      <c r="E40" s="105"/>
      <c r="F40" s="109"/>
      <c r="G40" s="105"/>
      <c r="H40" s="106"/>
      <c r="I40" s="107"/>
      <c r="J40" s="108"/>
      <c r="K40" s="105"/>
      <c r="L40" s="105"/>
      <c r="M40" s="9"/>
      <c r="N40" s="21"/>
      <c r="P40" s="10"/>
      <c r="R40" s="39"/>
    </row>
    <row r="41" spans="3:19" s="16" customFormat="1" ht="12.75">
      <c r="C41" s="92"/>
      <c r="D41" s="23">
        <f>SUM(D39)</f>
        <v>165118</v>
      </c>
      <c r="E41" s="20"/>
      <c r="F41" s="19">
        <f>SUM(F39)</f>
        <v>165118</v>
      </c>
      <c r="G41" s="20"/>
      <c r="H41" s="93">
        <f>SUM(H39)</f>
        <v>0</v>
      </c>
      <c r="J41" s="23">
        <f>SUM(J39)</f>
        <v>165118</v>
      </c>
      <c r="K41" s="20"/>
      <c r="L41" s="19">
        <f>SUM(L39)</f>
        <v>165118</v>
      </c>
      <c r="M41" s="20"/>
      <c r="N41" s="24">
        <f>SUM(N39)</f>
        <v>0</v>
      </c>
      <c r="P41" s="19">
        <f>SUM(P39)</f>
        <v>0</v>
      </c>
      <c r="R41" s="19">
        <f>SUM(R39)</f>
        <v>0</v>
      </c>
      <c r="S41" s="20"/>
    </row>
    <row r="42" spans="4:18" ht="12.75">
      <c r="D42" s="37"/>
      <c r="E42" s="29"/>
      <c r="F42" s="29"/>
      <c r="G42" s="29"/>
      <c r="H42" s="38"/>
      <c r="J42" s="37"/>
      <c r="K42" s="29"/>
      <c r="L42" s="29"/>
      <c r="M42" s="29"/>
      <c r="N42" s="38"/>
      <c r="P42" s="27"/>
      <c r="R42" s="27"/>
    </row>
    <row r="43" spans="4:18" ht="12.75">
      <c r="D43" s="40"/>
      <c r="E43" s="41"/>
      <c r="F43" s="41"/>
      <c r="G43" s="41"/>
      <c r="H43" s="42"/>
      <c r="J43" s="40"/>
      <c r="K43" s="41"/>
      <c r="L43" s="41"/>
      <c r="M43" s="41"/>
      <c r="N43" s="42"/>
      <c r="R43" s="27"/>
    </row>
    <row r="44" spans="4:18" ht="12.75">
      <c r="D44" s="29"/>
      <c r="E44" s="29"/>
      <c r="F44" s="29"/>
      <c r="G44" s="29"/>
      <c r="H44" s="29"/>
      <c r="J44" s="29"/>
      <c r="K44" s="29"/>
      <c r="L44" s="29"/>
      <c r="M44" s="29"/>
      <c r="N44" s="29"/>
      <c r="R44" s="27"/>
    </row>
    <row r="45" spans="2:18" ht="12.75">
      <c r="B45" s="132"/>
      <c r="C45" s="132"/>
      <c r="D45" s="133"/>
      <c r="E45" s="133"/>
      <c r="F45" s="133"/>
      <c r="G45" s="133"/>
      <c r="H45" s="133"/>
      <c r="I45" s="134"/>
      <c r="J45" s="133"/>
      <c r="K45" s="133"/>
      <c r="L45" s="133"/>
      <c r="M45" s="133"/>
      <c r="N45" s="133"/>
      <c r="O45" s="132"/>
      <c r="P45" s="132"/>
      <c r="Q45" s="132"/>
      <c r="R45" s="135"/>
    </row>
    <row r="46" spans="2:18" ht="12.75">
      <c r="B46" s="132"/>
      <c r="C46" s="132"/>
      <c r="D46" s="133"/>
      <c r="E46" s="133"/>
      <c r="F46" s="133"/>
      <c r="G46" s="133"/>
      <c r="H46" s="133"/>
      <c r="I46" s="134"/>
      <c r="J46" s="133"/>
      <c r="K46" s="133"/>
      <c r="L46" s="133"/>
      <c r="M46" s="133"/>
      <c r="N46" s="133"/>
      <c r="O46" s="132"/>
      <c r="P46" s="132"/>
      <c r="Q46" s="132"/>
      <c r="R46" s="135"/>
    </row>
    <row r="47" spans="4:18" ht="12.75">
      <c r="D47" s="29"/>
      <c r="E47" s="29"/>
      <c r="F47" s="29"/>
      <c r="G47" s="29"/>
      <c r="H47" s="29"/>
      <c r="J47" s="29"/>
      <c r="K47" s="29"/>
      <c r="L47" s="29"/>
      <c r="M47" s="29"/>
      <c r="N47" s="29"/>
      <c r="P47" s="27" t="s">
        <v>6</v>
      </c>
      <c r="R47" s="27" t="s">
        <v>55</v>
      </c>
    </row>
    <row r="48" spans="2:18" ht="12.75">
      <c r="B48" s="130" t="s">
        <v>113</v>
      </c>
      <c r="D48" s="154" t="s">
        <v>3</v>
      </c>
      <c r="E48" s="155"/>
      <c r="F48" s="155"/>
      <c r="G48" s="155"/>
      <c r="H48" s="156"/>
      <c r="J48" s="154" t="s">
        <v>4</v>
      </c>
      <c r="K48" s="155"/>
      <c r="L48" s="155"/>
      <c r="M48" s="155"/>
      <c r="N48" s="156"/>
      <c r="P48" s="85" t="s">
        <v>68</v>
      </c>
      <c r="R48" s="160" t="s">
        <v>68</v>
      </c>
    </row>
    <row r="49" spans="4:18" ht="12.75">
      <c r="D49" s="137" t="s">
        <v>5</v>
      </c>
      <c r="E49" s="29"/>
      <c r="F49" s="138" t="s">
        <v>6</v>
      </c>
      <c r="G49" s="28"/>
      <c r="H49" s="139" t="s">
        <v>7</v>
      </c>
      <c r="J49" s="137" t="s">
        <v>5</v>
      </c>
      <c r="K49" s="29"/>
      <c r="L49" s="138" t="s">
        <v>6</v>
      </c>
      <c r="M49" s="28"/>
      <c r="N49" s="139" t="s">
        <v>7</v>
      </c>
      <c r="P49" s="33" t="s">
        <v>5</v>
      </c>
      <c r="R49" s="161"/>
    </row>
    <row r="50" spans="4:14" ht="12.75">
      <c r="D50" s="35" t="s">
        <v>23</v>
      </c>
      <c r="E50" s="29"/>
      <c r="F50" s="34" t="s">
        <v>23</v>
      </c>
      <c r="G50" s="28"/>
      <c r="H50" s="36"/>
      <c r="J50" s="35" t="s">
        <v>23</v>
      </c>
      <c r="K50" s="29"/>
      <c r="L50" s="34" t="s">
        <v>23</v>
      </c>
      <c r="M50" s="28"/>
      <c r="N50" s="36"/>
    </row>
    <row r="51" spans="4:14" ht="12.75">
      <c r="D51" s="37"/>
      <c r="E51" s="29"/>
      <c r="F51" s="29"/>
      <c r="G51" s="29"/>
      <c r="H51" s="38"/>
      <c r="J51" s="37"/>
      <c r="K51" s="29"/>
      <c r="L51" s="29"/>
      <c r="M51" s="29"/>
      <c r="N51" s="38"/>
    </row>
    <row r="52" spans="4:14" ht="12.75">
      <c r="D52" s="37"/>
      <c r="E52" s="29"/>
      <c r="F52" s="29"/>
      <c r="G52" s="29"/>
      <c r="H52" s="38"/>
      <c r="J52" s="37"/>
      <c r="K52" s="29"/>
      <c r="L52" s="29"/>
      <c r="M52" s="29"/>
      <c r="N52" s="38"/>
    </row>
    <row r="53" spans="2:18" ht="12.75">
      <c r="B53" t="s">
        <v>106</v>
      </c>
      <c r="D53" s="149">
        <v>222336</v>
      </c>
      <c r="E53" s="29"/>
      <c r="F53" s="18">
        <f>D53+Variances!D139</f>
        <v>222336</v>
      </c>
      <c r="G53" s="29"/>
      <c r="H53" s="22">
        <f>+F53-D53</f>
        <v>0</v>
      </c>
      <c r="J53" s="149">
        <v>222336</v>
      </c>
      <c r="K53" s="29"/>
      <c r="L53" s="18">
        <f>J53+Variances!F139</f>
        <v>222336</v>
      </c>
      <c r="M53" s="29"/>
      <c r="N53" s="21">
        <f>+L53-J53</f>
        <v>0</v>
      </c>
      <c r="P53" s="10">
        <f>H53-N53</f>
        <v>0</v>
      </c>
      <c r="R53" s="39">
        <f>F53-L53</f>
        <v>0</v>
      </c>
    </row>
    <row r="54" spans="2:18" ht="12.75">
      <c r="B54" t="s">
        <v>107</v>
      </c>
      <c r="D54" s="149">
        <v>222867</v>
      </c>
      <c r="E54" s="29"/>
      <c r="F54" s="18">
        <f>D54+Variances!D140</f>
        <v>222867</v>
      </c>
      <c r="G54" s="29"/>
      <c r="H54" s="22">
        <f>+F54-D54</f>
        <v>0</v>
      </c>
      <c r="J54" s="149">
        <v>222867</v>
      </c>
      <c r="K54" s="29"/>
      <c r="L54" s="18">
        <f>J54+Variances!F140</f>
        <v>202867</v>
      </c>
      <c r="M54" s="29"/>
      <c r="N54" s="21">
        <f>+L54-J54</f>
        <v>-20000</v>
      </c>
      <c r="P54" s="10">
        <f>H54-N54</f>
        <v>20000</v>
      </c>
      <c r="R54" s="39">
        <f>F54-L54</f>
        <v>20000</v>
      </c>
    </row>
    <row r="55" spans="2:18" ht="12.75">
      <c r="B55" t="s">
        <v>108</v>
      </c>
      <c r="D55" s="149">
        <v>815280</v>
      </c>
      <c r="E55" s="29"/>
      <c r="F55" s="18">
        <f>D55+Variances!D141</f>
        <v>815280</v>
      </c>
      <c r="G55" s="29"/>
      <c r="H55" s="22">
        <f>+F55-D55</f>
        <v>0</v>
      </c>
      <c r="J55" s="149">
        <v>813680</v>
      </c>
      <c r="K55" s="29"/>
      <c r="L55" s="18">
        <f>J55+Variances!F141</f>
        <v>788680</v>
      </c>
      <c r="M55" s="29"/>
      <c r="N55" s="21">
        <f>+L55-J55</f>
        <v>-25000</v>
      </c>
      <c r="P55" s="10">
        <f>H55-N55</f>
        <v>25000</v>
      </c>
      <c r="R55" s="39">
        <f>F55-L55</f>
        <v>26600</v>
      </c>
    </row>
    <row r="56" spans="2:18" ht="12.75">
      <c r="B56" t="s">
        <v>112</v>
      </c>
      <c r="D56" s="149">
        <v>1031142</v>
      </c>
      <c r="E56" s="29"/>
      <c r="F56" s="18">
        <f>D56+Variances!D145</f>
        <v>1031142</v>
      </c>
      <c r="G56" s="29"/>
      <c r="H56" s="22">
        <f>+F56-D56</f>
        <v>0</v>
      </c>
      <c r="J56" s="149">
        <v>1031142</v>
      </c>
      <c r="K56" s="29"/>
      <c r="L56" s="18">
        <f>J56+Variances!F145</f>
        <v>881142</v>
      </c>
      <c r="M56" s="29"/>
      <c r="N56" s="21">
        <f>+L56-J56</f>
        <v>-150000</v>
      </c>
      <c r="P56" s="10">
        <f>H56-N56</f>
        <v>150000</v>
      </c>
      <c r="R56" s="39">
        <f>F56-L56</f>
        <v>150000</v>
      </c>
    </row>
    <row r="57" spans="2:18" ht="12.75">
      <c r="B57" t="s">
        <v>111</v>
      </c>
      <c r="D57" s="150">
        <v>2032711</v>
      </c>
      <c r="E57" s="41"/>
      <c r="F57" s="17">
        <f>D57+Variances!D146</f>
        <v>2052085</v>
      </c>
      <c r="G57" s="41"/>
      <c r="H57" s="25">
        <f>+F57-D57</f>
        <v>19374</v>
      </c>
      <c r="J57" s="150">
        <v>2032711</v>
      </c>
      <c r="K57" s="41"/>
      <c r="L57" s="17">
        <f>J57+Variances!F146</f>
        <v>2182711</v>
      </c>
      <c r="M57" s="41"/>
      <c r="N57" s="151">
        <f>+L57-J57</f>
        <v>150000</v>
      </c>
      <c r="P57" s="10">
        <f>H57-N57</f>
        <v>-130626</v>
      </c>
      <c r="R57" s="39">
        <f>F57-L57</f>
        <v>-130626</v>
      </c>
    </row>
    <row r="59" spans="3:16" ht="12.75">
      <c r="C59" t="s">
        <v>102</v>
      </c>
      <c r="D59" s="9"/>
      <c r="F59" s="9"/>
      <c r="H59" s="9"/>
      <c r="J59" s="9"/>
      <c r="L59" s="9"/>
      <c r="N59" s="9"/>
      <c r="P59" s="9"/>
    </row>
    <row r="60" spans="3:16" ht="12.75">
      <c r="C60" t="s">
        <v>101</v>
      </c>
      <c r="D60" s="9"/>
      <c r="F60" s="9"/>
      <c r="H60" s="9"/>
      <c r="J60" s="9"/>
      <c r="L60" s="9"/>
      <c r="N60" s="9"/>
      <c r="P60" s="9"/>
    </row>
    <row r="134" ht="12.75">
      <c r="F134" s="26">
        <v>-20000</v>
      </c>
    </row>
    <row r="136" spans="3:4" ht="12.75">
      <c r="C136" s="26" t="s">
        <v>73</v>
      </c>
      <c r="D136" s="26">
        <v>20000</v>
      </c>
    </row>
    <row r="137" spans="3:6" ht="12.75">
      <c r="C137" s="26" t="s">
        <v>71</v>
      </c>
      <c r="F137" s="26">
        <v>-15000</v>
      </c>
    </row>
    <row r="142" spans="3:6" ht="12.75">
      <c r="C142" s="26" t="s">
        <v>64</v>
      </c>
      <c r="F142" s="12" t="s">
        <v>64</v>
      </c>
    </row>
    <row r="143" spans="3:4" ht="12.75">
      <c r="C143" s="26" t="s">
        <v>74</v>
      </c>
      <c r="D143" s="26">
        <v>20000</v>
      </c>
    </row>
    <row r="144" spans="3:6" ht="12.75">
      <c r="C144" s="26" t="s">
        <v>72</v>
      </c>
      <c r="F144" s="26">
        <v>-50000</v>
      </c>
    </row>
  </sheetData>
  <mergeCells count="12">
    <mergeCell ref="A1:R1"/>
    <mergeCell ref="R35:R36"/>
    <mergeCell ref="D6:H6"/>
    <mergeCell ref="J6:N6"/>
    <mergeCell ref="D35:H35"/>
    <mergeCell ref="J35:N35"/>
    <mergeCell ref="A2:R2"/>
    <mergeCell ref="A3:R3"/>
    <mergeCell ref="A4:R4"/>
    <mergeCell ref="D48:H48"/>
    <mergeCell ref="J48:N48"/>
    <mergeCell ref="R48:R49"/>
  </mergeCells>
  <printOptions horizontalCentered="1"/>
  <pageMargins left="0" right="0" top="0.5" bottom="0.5" header="0.3" footer="0.3"/>
  <pageSetup fitToHeight="1" fitToWidth="1" horizontalDpi="600" verticalDpi="600" orientation="landscape" scale="91" copies="12" r:id="rId1"/>
  <headerFooter>
    <oddFooter>&amp;L&amp;8&amp;F&amp;C&amp;P&amp;R&amp;8&amp;D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SheetLayoutView="100" workbookViewId="0" topLeftCell="A1">
      <pane ySplit="6" topLeftCell="A37" activePane="bottomLeft" state="frozen"/>
      <selection pane="topLeft" activeCell="J48" sqref="J48"/>
      <selection pane="bottomLeft" activeCell="F73" sqref="F73"/>
    </sheetView>
  </sheetViews>
  <sheetFormatPr defaultColWidth="9.140625" defaultRowHeight="12.75"/>
  <cols>
    <col min="1" max="2" width="1.8515625" style="46" customWidth="1"/>
    <col min="3" max="3" width="58.57421875" style="46" customWidth="1"/>
    <col min="4" max="4" width="11.00390625" style="46" customWidth="1"/>
    <col min="5" max="5" width="4.28125" style="50" customWidth="1"/>
    <col min="6" max="6" width="10.421875" style="46" customWidth="1"/>
    <col min="7" max="7" width="3.140625" style="46" customWidth="1"/>
    <col min="8" max="8" width="10.421875" style="46" bestFit="1" customWidth="1"/>
    <col min="9" max="16384" width="9.140625" style="46" customWidth="1"/>
  </cols>
  <sheetData>
    <row r="1" spans="1:7" s="77" customFormat="1" ht="15.75">
      <c r="A1" s="75" t="s">
        <v>0</v>
      </c>
      <c r="B1" s="75"/>
      <c r="C1" s="75"/>
      <c r="D1" s="75"/>
      <c r="E1" s="76"/>
      <c r="F1" s="75"/>
      <c r="G1" s="75"/>
    </row>
    <row r="2" spans="1:7" s="80" customFormat="1" ht="15.75">
      <c r="A2" s="75"/>
      <c r="B2" s="78"/>
      <c r="C2" s="81" t="s">
        <v>67</v>
      </c>
      <c r="D2" s="78"/>
      <c r="E2" s="79"/>
      <c r="F2" s="78"/>
      <c r="G2" s="78"/>
    </row>
    <row r="3" spans="1:7" s="83" customFormat="1" ht="15.75">
      <c r="A3" s="75"/>
      <c r="B3" s="81"/>
      <c r="C3" s="75" t="s">
        <v>80</v>
      </c>
      <c r="D3" s="81"/>
      <c r="E3" s="82"/>
      <c r="F3" s="81"/>
      <c r="G3" s="81"/>
    </row>
    <row r="4" spans="1:6" s="72" customFormat="1" ht="12.75">
      <c r="A4" s="94"/>
      <c r="C4" s="73"/>
      <c r="D4" s="86" t="s">
        <v>64</v>
      </c>
      <c r="E4" s="74"/>
      <c r="F4" s="86" t="s">
        <v>64</v>
      </c>
    </row>
    <row r="5" spans="4:6" ht="12.75">
      <c r="D5" s="47" t="s">
        <v>81</v>
      </c>
      <c r="E5" s="48"/>
      <c r="F5" s="47"/>
    </row>
    <row r="6" spans="4:8" ht="12.75">
      <c r="D6" s="49" t="s">
        <v>3</v>
      </c>
      <c r="F6" s="49" t="s">
        <v>4</v>
      </c>
      <c r="H6" s="84" t="s">
        <v>66</v>
      </c>
    </row>
    <row r="7" spans="4:10" ht="12.75">
      <c r="D7" s="51"/>
      <c r="F7" s="51"/>
      <c r="H7" s="51"/>
      <c r="I7" s="52"/>
      <c r="J7" s="45"/>
    </row>
    <row r="8" spans="2:10" ht="18">
      <c r="B8" s="69" t="s">
        <v>2</v>
      </c>
      <c r="J8" s="45"/>
    </row>
    <row r="9" spans="2:8" s="65" customFormat="1" ht="12.75">
      <c r="B9" s="65" t="s">
        <v>8</v>
      </c>
      <c r="D9" s="54">
        <f>SUM(D10:D13)</f>
        <v>0</v>
      </c>
      <c r="E9" s="54"/>
      <c r="F9" s="54">
        <f>SUM(F10:F13)</f>
        <v>0</v>
      </c>
      <c r="H9" s="88">
        <f>D9-F9</f>
        <v>0</v>
      </c>
    </row>
    <row r="10" spans="2:10" ht="12.75">
      <c r="B10" s="50"/>
      <c r="C10" s="87" t="s">
        <v>64</v>
      </c>
      <c r="D10" s="55"/>
      <c r="E10" s="56"/>
      <c r="F10" s="103" t="s">
        <v>64</v>
      </c>
      <c r="I10" s="45"/>
      <c r="J10" s="45"/>
    </row>
    <row r="11" spans="2:10" ht="12.75">
      <c r="B11" s="50"/>
      <c r="C11" s="58"/>
      <c r="D11" s="55"/>
      <c r="E11" s="56"/>
      <c r="F11" s="55"/>
      <c r="I11" s="45"/>
      <c r="J11" s="45"/>
    </row>
    <row r="12" spans="2:10" ht="12.75">
      <c r="B12" s="50"/>
      <c r="C12" s="57"/>
      <c r="D12" s="55"/>
      <c r="E12" s="56"/>
      <c r="F12" s="55"/>
      <c r="I12" s="45"/>
      <c r="J12" s="45"/>
    </row>
    <row r="13" spans="2:10" ht="12.75">
      <c r="B13" s="50"/>
      <c r="C13" s="59"/>
      <c r="D13" s="55"/>
      <c r="E13" s="56"/>
      <c r="F13" s="55"/>
      <c r="I13" s="45"/>
      <c r="J13" s="45"/>
    </row>
    <row r="14" spans="2:10" ht="12.75">
      <c r="B14" s="50"/>
      <c r="D14" s="60"/>
      <c r="E14" s="56"/>
      <c r="F14" s="61"/>
      <c r="I14" s="45"/>
      <c r="J14" s="45"/>
    </row>
    <row r="15" spans="2:10" ht="12.75">
      <c r="B15" s="50"/>
      <c r="D15" s="60"/>
      <c r="E15" s="56"/>
      <c r="F15" s="61"/>
      <c r="I15" s="45"/>
      <c r="J15" s="45"/>
    </row>
    <row r="16" spans="2:8" s="65" customFormat="1" ht="12.75">
      <c r="B16" s="65" t="s">
        <v>63</v>
      </c>
      <c r="D16" s="54">
        <f>SUM(D17:D22)</f>
        <v>-5000</v>
      </c>
      <c r="E16" s="54"/>
      <c r="F16" s="54">
        <f>SUM(F17:F22)</f>
        <v>-20000</v>
      </c>
      <c r="H16" s="88">
        <f>D16-F16</f>
        <v>15000</v>
      </c>
    </row>
    <row r="17" spans="2:6" ht="12.75">
      <c r="B17" s="50"/>
      <c r="C17" s="59" t="s">
        <v>94</v>
      </c>
      <c r="D17" s="103" t="s">
        <v>64</v>
      </c>
      <c r="E17" s="56"/>
      <c r="F17" s="55">
        <v>-20000</v>
      </c>
    </row>
    <row r="18" spans="2:6" ht="12.75">
      <c r="B18" s="50"/>
      <c r="C18" s="57" t="s">
        <v>115</v>
      </c>
      <c r="D18" s="55">
        <v>-5000</v>
      </c>
      <c r="E18" s="56"/>
      <c r="F18" s="103" t="s">
        <v>64</v>
      </c>
    </row>
    <row r="19" spans="2:6" ht="12.75">
      <c r="B19" s="50"/>
      <c r="C19" s="59"/>
      <c r="D19" s="55"/>
      <c r="E19" s="56"/>
      <c r="F19" s="55"/>
    </row>
    <row r="20" spans="2:6" ht="12.75">
      <c r="B20" s="50"/>
      <c r="C20" s="59"/>
      <c r="D20" s="55"/>
      <c r="E20" s="56"/>
      <c r="F20" s="55"/>
    </row>
    <row r="21" spans="2:6" ht="12.75">
      <c r="B21" s="50"/>
      <c r="C21" s="59"/>
      <c r="D21" s="55"/>
      <c r="E21" s="56"/>
      <c r="F21" s="55"/>
    </row>
    <row r="22" spans="2:6" ht="12.75">
      <c r="B22" s="50"/>
      <c r="D22" s="60"/>
      <c r="E22" s="56"/>
      <c r="F22" s="61"/>
    </row>
    <row r="23" spans="2:6" ht="12.75">
      <c r="B23" s="50"/>
      <c r="D23" s="60"/>
      <c r="E23" s="56"/>
      <c r="F23" s="61"/>
    </row>
    <row r="24" spans="2:8" s="65" customFormat="1" ht="12.75" hidden="1">
      <c r="B24" s="65" t="s">
        <v>9</v>
      </c>
      <c r="D24" s="54">
        <f>SUM(D25:D30)</f>
        <v>0</v>
      </c>
      <c r="E24" s="54"/>
      <c r="F24" s="54">
        <f>SUM(F25:F30)</f>
        <v>0</v>
      </c>
      <c r="H24" s="88">
        <f>D24-F24</f>
        <v>0</v>
      </c>
    </row>
    <row r="25" spans="2:6" ht="12.75" hidden="1">
      <c r="B25" s="50"/>
      <c r="C25" s="59"/>
      <c r="D25" s="55"/>
      <c r="E25" s="56"/>
      <c r="F25" s="55"/>
    </row>
    <row r="26" spans="2:6" ht="12.75" hidden="1">
      <c r="B26" s="50"/>
      <c r="C26" s="59"/>
      <c r="D26" s="55"/>
      <c r="E26" s="56"/>
      <c r="F26" s="55"/>
    </row>
    <row r="27" spans="2:6" ht="12.75" hidden="1">
      <c r="B27" s="50"/>
      <c r="C27" s="59"/>
      <c r="D27" s="55"/>
      <c r="E27" s="56"/>
      <c r="F27" s="55"/>
    </row>
    <row r="28" spans="2:6" ht="12.75" hidden="1">
      <c r="B28" s="50"/>
      <c r="C28" s="59"/>
      <c r="D28" s="55"/>
      <c r="E28" s="56"/>
      <c r="F28" s="55"/>
    </row>
    <row r="29" spans="2:6" ht="12.75" hidden="1">
      <c r="B29" s="50"/>
      <c r="C29" s="59"/>
      <c r="D29" s="55"/>
      <c r="E29" s="56"/>
      <c r="F29" s="55"/>
    </row>
    <row r="30" spans="2:6" ht="12.75" hidden="1">
      <c r="B30" s="50"/>
      <c r="D30" s="60"/>
      <c r="E30" s="56"/>
      <c r="F30" s="61"/>
    </row>
    <row r="31" spans="2:6" ht="12.75" hidden="1">
      <c r="B31" s="50"/>
      <c r="D31" s="60"/>
      <c r="E31" s="56"/>
      <c r="F31" s="61"/>
    </row>
    <row r="32" spans="2:8" s="65" customFormat="1" ht="12.75">
      <c r="B32" s="65" t="s">
        <v>10</v>
      </c>
      <c r="D32" s="54">
        <f>SUM(D33:D35)</f>
        <v>-2500</v>
      </c>
      <c r="E32" s="54"/>
      <c r="F32" s="54">
        <f>SUM(F33:F35)</f>
        <v>-7500</v>
      </c>
      <c r="H32" s="88">
        <f>D32-F32</f>
        <v>5000</v>
      </c>
    </row>
    <row r="33" spans="2:6" ht="12.75">
      <c r="B33" s="50"/>
      <c r="C33" s="59" t="s">
        <v>99</v>
      </c>
      <c r="D33" s="103">
        <v>-5000</v>
      </c>
      <c r="E33" s="56"/>
      <c r="F33" s="55"/>
    </row>
    <row r="34" spans="2:6" ht="12.75">
      <c r="B34" s="50"/>
      <c r="C34" s="59" t="s">
        <v>87</v>
      </c>
      <c r="D34" s="103">
        <v>2500</v>
      </c>
      <c r="E34" s="56"/>
      <c r="F34" s="103" t="s">
        <v>64</v>
      </c>
    </row>
    <row r="35" spans="2:6" ht="12.75">
      <c r="B35" s="50"/>
      <c r="C35" s="59" t="s">
        <v>100</v>
      </c>
      <c r="D35" s="128"/>
      <c r="E35" s="56"/>
      <c r="F35" s="103">
        <v>-7500</v>
      </c>
    </row>
    <row r="36" spans="2:6" ht="12.75">
      <c r="B36" s="50"/>
      <c r="D36" s="60"/>
      <c r="E36" s="56"/>
      <c r="F36" s="61"/>
    </row>
    <row r="37" spans="2:8" s="65" customFormat="1" ht="12.75">
      <c r="B37" s="65" t="s">
        <v>11</v>
      </c>
      <c r="D37" s="54">
        <f>SUM(D38:D40)</f>
        <v>0</v>
      </c>
      <c r="E37" s="54"/>
      <c r="F37" s="54">
        <f>SUM(F38:F40)</f>
        <v>0</v>
      </c>
      <c r="H37" s="88">
        <f>D37-F37</f>
        <v>0</v>
      </c>
    </row>
    <row r="38" spans="2:6" ht="12.75">
      <c r="B38" s="50"/>
      <c r="C38" s="59"/>
      <c r="D38" s="103" t="s">
        <v>64</v>
      </c>
      <c r="E38" s="56"/>
      <c r="F38" s="103"/>
    </row>
    <row r="39" spans="2:6" ht="12.75">
      <c r="B39" s="50"/>
      <c r="C39" s="59"/>
      <c r="D39" s="103"/>
      <c r="E39" s="56"/>
      <c r="F39" s="103"/>
    </row>
    <row r="40" spans="2:6" ht="12.75">
      <c r="B40" s="50"/>
      <c r="D40" s="60"/>
      <c r="E40" s="56"/>
      <c r="F40" s="61"/>
    </row>
    <row r="41" spans="2:6" ht="12.75">
      <c r="B41" s="50"/>
      <c r="D41" s="60"/>
      <c r="E41" s="56"/>
      <c r="F41" s="61"/>
    </row>
    <row r="42" spans="2:8" s="65" customFormat="1" ht="12.75">
      <c r="B42" s="65" t="s">
        <v>12</v>
      </c>
      <c r="D42" s="54">
        <f>SUM(D43:D43)</f>
        <v>0</v>
      </c>
      <c r="E42" s="54"/>
      <c r="F42" s="54">
        <f>SUM(F43:F44)</f>
        <v>-5000</v>
      </c>
      <c r="H42" s="88">
        <f>D42-F42</f>
        <v>5000</v>
      </c>
    </row>
    <row r="43" spans="2:6" ht="12.75">
      <c r="B43" s="50"/>
      <c r="C43" s="59" t="s">
        <v>94</v>
      </c>
      <c r="D43" s="103"/>
      <c r="E43" s="56"/>
      <c r="F43" s="55">
        <v>-5000</v>
      </c>
    </row>
    <row r="44" spans="2:6" ht="12.75">
      <c r="B44" s="50"/>
      <c r="C44" s="59"/>
      <c r="D44" s="96"/>
      <c r="E44" s="56"/>
      <c r="F44" s="103"/>
    </row>
    <row r="45" spans="2:6" ht="12.75">
      <c r="B45" s="50"/>
      <c r="D45" s="60"/>
      <c r="E45" s="56"/>
      <c r="F45" s="61"/>
    </row>
    <row r="46" spans="2:6" ht="12.75">
      <c r="B46" s="50"/>
      <c r="D46" s="60"/>
      <c r="E46" s="56"/>
      <c r="F46" s="61"/>
    </row>
    <row r="47" spans="2:8" s="65" customFormat="1" ht="12.75">
      <c r="B47" s="65" t="s">
        <v>13</v>
      </c>
      <c r="D47" s="54">
        <f>SUM(D48:D55)</f>
        <v>-7500</v>
      </c>
      <c r="E47" s="54"/>
      <c r="F47" s="54">
        <f>SUM(F48:F55)</f>
        <v>-15000</v>
      </c>
      <c r="H47" s="88">
        <f>D47-F47</f>
        <v>7500</v>
      </c>
    </row>
    <row r="48" spans="2:6" ht="12.75">
      <c r="B48" s="50"/>
      <c r="C48" s="59" t="s">
        <v>94</v>
      </c>
      <c r="D48" s="103"/>
      <c r="E48" s="56"/>
      <c r="F48" s="55">
        <v>-15000</v>
      </c>
    </row>
    <row r="49" spans="2:6" ht="12.75">
      <c r="B49" s="50"/>
      <c r="C49" s="59" t="s">
        <v>114</v>
      </c>
      <c r="D49" s="103">
        <v>-7500</v>
      </c>
      <c r="E49" s="56"/>
      <c r="F49" s="103" t="s">
        <v>64</v>
      </c>
    </row>
    <row r="50" spans="2:6" ht="12.75">
      <c r="B50" s="50"/>
      <c r="C50" s="59"/>
      <c r="D50" s="103"/>
      <c r="E50" s="56"/>
      <c r="F50" s="103"/>
    </row>
    <row r="51" spans="2:6" ht="12.75">
      <c r="B51" s="50"/>
      <c r="C51" s="59"/>
      <c r="D51" s="103"/>
      <c r="E51" s="56"/>
      <c r="F51" s="103"/>
    </row>
    <row r="52" spans="2:6" ht="12.75">
      <c r="B52" s="50"/>
      <c r="C52" s="59"/>
      <c r="D52" s="103" t="s">
        <v>64</v>
      </c>
      <c r="E52" s="56"/>
      <c r="F52" s="103"/>
    </row>
    <row r="53" spans="2:6" ht="12.75">
      <c r="B53" s="50"/>
      <c r="C53" s="59" t="s">
        <v>64</v>
      </c>
      <c r="D53" s="55"/>
      <c r="E53" s="56"/>
      <c r="F53" s="103" t="s">
        <v>64</v>
      </c>
    </row>
    <row r="54" spans="2:6" ht="12.75">
      <c r="B54" s="50"/>
      <c r="C54" s="59"/>
      <c r="D54" s="103"/>
      <c r="E54" s="56"/>
      <c r="F54" s="55"/>
    </row>
    <row r="55" spans="2:6" ht="12.75">
      <c r="B55" s="50"/>
      <c r="D55" s="60"/>
      <c r="E55" s="56"/>
      <c r="F55" s="61"/>
    </row>
    <row r="56" spans="2:8" s="65" customFormat="1" ht="12.75">
      <c r="B56" s="65" t="s">
        <v>14</v>
      </c>
      <c r="D56" s="54">
        <f>SUM(D57:D59)</f>
        <v>-10000</v>
      </c>
      <c r="E56" s="54"/>
      <c r="F56" s="54">
        <f>SUM(F57:F59)</f>
        <v>-5000</v>
      </c>
      <c r="H56" s="88">
        <f>D56-F56</f>
        <v>-5000</v>
      </c>
    </row>
    <row r="57" spans="2:6" ht="12.75">
      <c r="B57" s="50"/>
      <c r="C57" s="59" t="s">
        <v>99</v>
      </c>
      <c r="D57" s="103">
        <v>-10000</v>
      </c>
      <c r="E57" s="56"/>
      <c r="F57" s="103" t="s">
        <v>64</v>
      </c>
    </row>
    <row r="58" spans="2:6" ht="12.75">
      <c r="B58" s="50"/>
      <c r="C58" s="59" t="s">
        <v>100</v>
      </c>
      <c r="D58" s="96"/>
      <c r="E58" s="56"/>
      <c r="F58" s="55">
        <v>-5000</v>
      </c>
    </row>
    <row r="59" spans="2:6" ht="12.75">
      <c r="B59" s="50"/>
      <c r="D59" s="60"/>
      <c r="E59" s="56"/>
      <c r="F59" s="61"/>
    </row>
    <row r="60" spans="2:8" s="65" customFormat="1" ht="12.75">
      <c r="B60" s="65" t="s">
        <v>15</v>
      </c>
      <c r="D60" s="54">
        <f>SUM(D61:D64)</f>
        <v>25000</v>
      </c>
      <c r="E60" s="54"/>
      <c r="F60" s="54">
        <f>SUM(F61:F64)</f>
        <v>10000</v>
      </c>
      <c r="H60" s="88">
        <f>D60-F60</f>
        <v>15000</v>
      </c>
    </row>
    <row r="61" spans="2:6" ht="12.75">
      <c r="B61" s="50"/>
      <c r="C61" s="59" t="s">
        <v>88</v>
      </c>
      <c r="D61" s="103">
        <v>25000</v>
      </c>
      <c r="E61" s="56"/>
      <c r="F61" s="55"/>
    </row>
    <row r="62" spans="2:6" ht="12.75">
      <c r="B62" s="50"/>
      <c r="C62" s="59" t="s">
        <v>95</v>
      </c>
      <c r="D62" s="103" t="s">
        <v>64</v>
      </c>
      <c r="E62" s="56"/>
      <c r="F62" s="55">
        <v>10000</v>
      </c>
    </row>
    <row r="63" spans="2:6" ht="12.75">
      <c r="B63" s="50"/>
      <c r="C63" s="59" t="s">
        <v>64</v>
      </c>
      <c r="D63" s="55"/>
      <c r="E63" s="56"/>
      <c r="F63" s="103" t="s">
        <v>64</v>
      </c>
    </row>
    <row r="64" spans="2:6" ht="12.75">
      <c r="B64" s="50"/>
      <c r="D64" s="60"/>
      <c r="E64" s="56"/>
      <c r="F64" s="61"/>
    </row>
    <row r="65" spans="2:8" s="65" customFormat="1" ht="12.75">
      <c r="B65" s="90" t="s">
        <v>70</v>
      </c>
      <c r="D65" s="54">
        <f>SUM(D66:D69)</f>
        <v>0</v>
      </c>
      <c r="E65" s="54"/>
      <c r="F65" s="54">
        <f>SUM(F66:F69)</f>
        <v>0</v>
      </c>
      <c r="H65" s="88">
        <f>D65-F65</f>
        <v>0</v>
      </c>
    </row>
    <row r="66" spans="2:6" ht="12.75">
      <c r="B66" s="50"/>
      <c r="C66" s="87"/>
      <c r="D66" s="55"/>
      <c r="E66" s="56"/>
      <c r="F66" s="55"/>
    </row>
    <row r="67" spans="2:6" ht="12.75">
      <c r="B67" s="50"/>
      <c r="C67" s="87"/>
      <c r="D67" s="55"/>
      <c r="E67" s="56"/>
      <c r="F67" s="55"/>
    </row>
    <row r="68" spans="2:6" ht="12.75">
      <c r="B68" s="50"/>
      <c r="C68" s="87"/>
      <c r="D68" s="55"/>
      <c r="E68" s="56"/>
      <c r="F68" s="55"/>
    </row>
    <row r="69" spans="2:6" ht="12.75">
      <c r="B69" s="50"/>
      <c r="C69" s="87"/>
      <c r="D69" s="55"/>
      <c r="E69" s="56"/>
      <c r="F69" s="55"/>
    </row>
    <row r="70" spans="3:6" s="50" customFormat="1" ht="12.75">
      <c r="C70" s="91"/>
      <c r="D70" s="62"/>
      <c r="E70" s="56"/>
      <c r="F70" s="62"/>
    </row>
    <row r="71" spans="2:8" s="65" customFormat="1" ht="12.75">
      <c r="B71" s="110" t="s">
        <v>16</v>
      </c>
      <c r="D71" s="54">
        <f>SUM(D72:D77)</f>
        <v>100000</v>
      </c>
      <c r="E71" s="54"/>
      <c r="F71" s="54">
        <f>SUM(F72:F77)</f>
        <v>90000</v>
      </c>
      <c r="H71" s="88">
        <f>D71-F71</f>
        <v>10000</v>
      </c>
    </row>
    <row r="72" spans="2:6" ht="12.75">
      <c r="B72" s="50"/>
      <c r="C72" s="59" t="s">
        <v>92</v>
      </c>
      <c r="D72" s="55">
        <v>75000</v>
      </c>
      <c r="E72" s="56"/>
      <c r="F72" s="103"/>
    </row>
    <row r="73" spans="2:6" ht="12.75">
      <c r="B73" s="50"/>
      <c r="C73" s="59" t="s">
        <v>89</v>
      </c>
      <c r="D73" s="103">
        <v>20000</v>
      </c>
      <c r="E73" s="56"/>
      <c r="F73" s="55"/>
    </row>
    <row r="74" spans="2:6" ht="12.75">
      <c r="B74" s="50"/>
      <c r="C74" s="59" t="s">
        <v>116</v>
      </c>
      <c r="D74" s="103"/>
      <c r="E74" s="56"/>
      <c r="F74" s="55">
        <v>50000</v>
      </c>
    </row>
    <row r="75" spans="2:6" ht="12.75">
      <c r="B75" s="50"/>
      <c r="C75" s="59" t="s">
        <v>90</v>
      </c>
      <c r="D75" s="103">
        <v>5000</v>
      </c>
      <c r="E75" s="56"/>
      <c r="F75" s="55"/>
    </row>
    <row r="76" spans="2:6" ht="12.75">
      <c r="B76" s="50"/>
      <c r="C76" s="59" t="s">
        <v>96</v>
      </c>
      <c r="D76" s="55"/>
      <c r="E76" s="56"/>
      <c r="F76" s="55">
        <v>40000</v>
      </c>
    </row>
    <row r="77" spans="2:6" ht="14.25" customHeight="1">
      <c r="B77" s="50"/>
      <c r="D77" s="60"/>
      <c r="E77" s="56"/>
      <c r="F77" s="61"/>
    </row>
    <row r="78" spans="2:8" s="65" customFormat="1" ht="12.75">
      <c r="B78" s="65" t="s">
        <v>17</v>
      </c>
      <c r="D78" s="54">
        <f>SUM(D79:D81)</f>
        <v>-25000</v>
      </c>
      <c r="E78" s="54"/>
      <c r="F78" s="54">
        <f>SUM(F79:F81)</f>
        <v>-20000</v>
      </c>
      <c r="H78" s="88">
        <f>D78-F78</f>
        <v>-5000</v>
      </c>
    </row>
    <row r="79" spans="2:6" ht="12.75">
      <c r="B79" s="50"/>
      <c r="C79" s="59" t="s">
        <v>91</v>
      </c>
      <c r="D79" s="55">
        <v>-25000</v>
      </c>
      <c r="E79" s="56"/>
      <c r="F79" s="55"/>
    </row>
    <row r="80" spans="2:6" ht="12.75">
      <c r="B80" s="50"/>
      <c r="C80" s="59" t="s">
        <v>97</v>
      </c>
      <c r="D80" s="55"/>
      <c r="E80" s="56"/>
      <c r="F80" s="55">
        <v>-20000</v>
      </c>
    </row>
    <row r="81" spans="2:6" ht="12.75">
      <c r="B81" s="50"/>
      <c r="D81" s="60"/>
      <c r="E81" s="56"/>
      <c r="F81" s="61"/>
    </row>
    <row r="82" spans="2:8" s="65" customFormat="1" ht="12.75">
      <c r="B82" s="65" t="s">
        <v>18</v>
      </c>
      <c r="D82" s="54">
        <f>SUM(D83:D86)</f>
        <v>0</v>
      </c>
      <c r="E82" s="54"/>
      <c r="F82" s="54">
        <f>SUM(F83:F86)</f>
        <v>0</v>
      </c>
      <c r="H82" s="88">
        <f>D82-F82</f>
        <v>0</v>
      </c>
    </row>
    <row r="83" spans="2:6" ht="12.75">
      <c r="B83" s="50"/>
      <c r="C83" s="59"/>
      <c r="D83" s="55"/>
      <c r="E83" s="56"/>
      <c r="F83" s="55"/>
    </row>
    <row r="84" spans="2:6" ht="12.75">
      <c r="B84" s="50"/>
      <c r="C84" s="59"/>
      <c r="D84" s="55"/>
      <c r="E84" s="56"/>
      <c r="F84" s="55"/>
    </row>
    <row r="85" spans="2:6" ht="12.75">
      <c r="B85" s="50"/>
      <c r="C85" s="59"/>
      <c r="D85" s="55"/>
      <c r="E85" s="56"/>
      <c r="F85" s="55"/>
    </row>
    <row r="86" spans="2:6" ht="12.75">
      <c r="B86" s="50"/>
      <c r="C86" s="59"/>
      <c r="D86" s="55"/>
      <c r="E86" s="56"/>
      <c r="F86" s="55"/>
    </row>
    <row r="87" spans="2:8" s="45" customFormat="1" ht="12.75">
      <c r="B87" s="45" t="s">
        <v>21</v>
      </c>
      <c r="D87" s="53">
        <f>SUM(D88:D91)</f>
        <v>-15000</v>
      </c>
      <c r="E87" s="54"/>
      <c r="F87" s="53">
        <f>SUM(F88:F91)</f>
        <v>-35000</v>
      </c>
      <c r="H87" s="68">
        <f>D87-F87</f>
        <v>20000</v>
      </c>
    </row>
    <row r="88" spans="3:6" ht="12.75">
      <c r="C88" s="95" t="s">
        <v>98</v>
      </c>
      <c r="D88" s="103"/>
      <c r="E88" s="56"/>
      <c r="F88" s="103">
        <v>-35000</v>
      </c>
    </row>
    <row r="89" spans="3:6" ht="12.75">
      <c r="C89" s="95" t="s">
        <v>104</v>
      </c>
      <c r="D89" s="55">
        <v>-15000</v>
      </c>
      <c r="E89" s="56"/>
      <c r="F89" s="103"/>
    </row>
    <row r="90" spans="3:6" ht="12.75">
      <c r="C90" s="96"/>
      <c r="D90" s="55"/>
      <c r="E90" s="56"/>
      <c r="F90" s="55"/>
    </row>
    <row r="91" spans="2:6" ht="12.75">
      <c r="B91" s="50"/>
      <c r="C91" s="59"/>
      <c r="D91" s="55"/>
      <c r="E91" s="56"/>
      <c r="F91" s="55"/>
    </row>
    <row r="92" spans="2:8" s="45" customFormat="1" ht="12.75">
      <c r="B92" s="45" t="s">
        <v>22</v>
      </c>
      <c r="D92" s="53">
        <f>SUM(D93:D96)</f>
        <v>-60000</v>
      </c>
      <c r="E92" s="54"/>
      <c r="F92" s="53">
        <f>SUM(F93:F96)</f>
        <v>-15000</v>
      </c>
      <c r="H92" s="68">
        <f>D92-F92</f>
        <v>-45000</v>
      </c>
    </row>
    <row r="93" spans="3:6" ht="12.75">
      <c r="C93" s="95" t="s">
        <v>93</v>
      </c>
      <c r="D93" s="103">
        <v>-35000</v>
      </c>
      <c r="E93" s="56"/>
      <c r="F93" s="55"/>
    </row>
    <row r="94" spans="3:6" ht="12.75">
      <c r="C94" s="95" t="s">
        <v>98</v>
      </c>
      <c r="D94" s="55"/>
      <c r="E94" s="56"/>
      <c r="F94" s="103">
        <v>-15000</v>
      </c>
    </row>
    <row r="95" spans="3:6" ht="12.75">
      <c r="C95" s="96" t="s">
        <v>104</v>
      </c>
      <c r="D95" s="128">
        <v>-25000</v>
      </c>
      <c r="E95" s="56"/>
      <c r="F95" s="129"/>
    </row>
    <row r="96" spans="2:6" ht="12.75">
      <c r="B96" s="50"/>
      <c r="C96" s="59"/>
      <c r="D96" s="55"/>
      <c r="E96" s="56"/>
      <c r="F96" s="55"/>
    </row>
    <row r="97" spans="2:8" s="65" customFormat="1" ht="12.75">
      <c r="B97" s="110" t="s">
        <v>77</v>
      </c>
      <c r="D97" s="54">
        <f>SUM(D98)</f>
        <v>0</v>
      </c>
      <c r="E97" s="54"/>
      <c r="F97" s="54">
        <f>SUM(F98)</f>
        <v>0</v>
      </c>
      <c r="H97" s="88">
        <f>D97-F97</f>
        <v>0</v>
      </c>
    </row>
    <row r="98" spans="2:6" ht="12.75">
      <c r="B98" s="50"/>
      <c r="C98" s="59" t="s">
        <v>64</v>
      </c>
      <c r="D98" s="103" t="s">
        <v>64</v>
      </c>
      <c r="E98" s="56"/>
      <c r="F98" s="55"/>
    </row>
    <row r="99" spans="3:6" ht="12.75" hidden="1">
      <c r="C99" s="57"/>
      <c r="D99" s="55"/>
      <c r="E99" s="56"/>
      <c r="F99" s="55"/>
    </row>
    <row r="100" spans="3:6" ht="12.75" hidden="1">
      <c r="C100" s="59"/>
      <c r="D100" s="55"/>
      <c r="E100" s="56"/>
      <c r="F100" s="55"/>
    </row>
    <row r="101" spans="3:6" ht="12.75" hidden="1">
      <c r="C101" s="59"/>
      <c r="D101" s="55"/>
      <c r="E101" s="56"/>
      <c r="F101" s="55"/>
    </row>
    <row r="102" spans="3:6" ht="12.75" hidden="1">
      <c r="C102" s="59"/>
      <c r="D102" s="55"/>
      <c r="E102" s="56"/>
      <c r="F102" s="55"/>
    </row>
    <row r="103" spans="3:6" ht="12.75" hidden="1">
      <c r="C103" s="59"/>
      <c r="D103" s="55"/>
      <c r="E103" s="56"/>
      <c r="F103" s="55"/>
    </row>
    <row r="104" spans="4:6" ht="12.75" hidden="1">
      <c r="D104" s="60"/>
      <c r="E104" s="56"/>
      <c r="F104" s="60"/>
    </row>
    <row r="105" spans="2:6" s="45" customFormat="1" ht="12.75" hidden="1">
      <c r="B105" s="45" t="s">
        <v>43</v>
      </c>
      <c r="D105" s="53">
        <f>SUM(D107:D120)</f>
        <v>0</v>
      </c>
      <c r="E105" s="54"/>
      <c r="F105" s="53">
        <f>SUM(F107:F120)</f>
        <v>0</v>
      </c>
    </row>
    <row r="106" spans="4:6" ht="12.75" hidden="1">
      <c r="D106" s="60"/>
      <c r="E106" s="62"/>
      <c r="F106" s="60"/>
    </row>
    <row r="107" spans="2:6" ht="12.75" hidden="1">
      <c r="B107" s="63" t="s">
        <v>47</v>
      </c>
      <c r="D107" s="60">
        <v>0</v>
      </c>
      <c r="E107" s="62"/>
      <c r="F107" s="60">
        <v>0</v>
      </c>
    </row>
    <row r="108" spans="2:6" ht="12.75" hidden="1">
      <c r="B108" s="63" t="s">
        <v>46</v>
      </c>
      <c r="D108" s="60">
        <v>0</v>
      </c>
      <c r="E108" s="62"/>
      <c r="F108" s="60">
        <v>0</v>
      </c>
    </row>
    <row r="109" spans="2:6" ht="12.75" hidden="1">
      <c r="B109" s="63" t="s">
        <v>48</v>
      </c>
      <c r="D109" s="60">
        <v>0</v>
      </c>
      <c r="E109" s="62"/>
      <c r="F109" s="60">
        <v>0</v>
      </c>
    </row>
    <row r="110" spans="2:6" ht="12.75" hidden="1">
      <c r="B110" s="63" t="s">
        <v>60</v>
      </c>
      <c r="D110" s="60">
        <v>0</v>
      </c>
      <c r="E110" s="62"/>
      <c r="F110" s="60">
        <v>0</v>
      </c>
    </row>
    <row r="111" spans="2:6" ht="12.75" hidden="1">
      <c r="B111" s="63" t="s">
        <v>49</v>
      </c>
      <c r="D111" s="60">
        <v>0</v>
      </c>
      <c r="E111" s="62"/>
      <c r="F111" s="60">
        <v>0</v>
      </c>
    </row>
    <row r="112" spans="2:6" ht="12.75" hidden="1">
      <c r="B112" s="63" t="s">
        <v>50</v>
      </c>
      <c r="D112" s="60">
        <v>0</v>
      </c>
      <c r="E112" s="62"/>
      <c r="F112" s="60">
        <v>0</v>
      </c>
    </row>
    <row r="113" spans="2:6" ht="12.75" hidden="1">
      <c r="B113" s="63" t="s">
        <v>51</v>
      </c>
      <c r="D113" s="60">
        <v>0</v>
      </c>
      <c r="E113" s="56"/>
      <c r="F113" s="60">
        <v>0</v>
      </c>
    </row>
    <row r="114" spans="2:6" ht="12.75" hidden="1">
      <c r="B114" s="63" t="s">
        <v>52</v>
      </c>
      <c r="D114" s="60">
        <v>0</v>
      </c>
      <c r="E114" s="56"/>
      <c r="F114" s="60">
        <v>0</v>
      </c>
    </row>
    <row r="115" spans="2:6" ht="12.75" hidden="1">
      <c r="B115" s="63" t="s">
        <v>65</v>
      </c>
      <c r="D115" s="60">
        <v>0</v>
      </c>
      <c r="E115" s="56"/>
      <c r="F115" s="60">
        <v>0</v>
      </c>
    </row>
    <row r="116" spans="2:6" ht="12.75" hidden="1">
      <c r="B116" s="63" t="s">
        <v>59</v>
      </c>
      <c r="D116" s="60">
        <v>0</v>
      </c>
      <c r="E116" s="56"/>
      <c r="F116" s="60">
        <v>0</v>
      </c>
    </row>
    <row r="117" spans="2:6" ht="12.75" hidden="1">
      <c r="B117" s="63" t="s">
        <v>58</v>
      </c>
      <c r="D117" s="60">
        <v>0</v>
      </c>
      <c r="E117" s="56"/>
      <c r="F117" s="60">
        <v>0</v>
      </c>
    </row>
    <row r="118" spans="2:6" ht="12.75" hidden="1">
      <c r="B118" s="63" t="s">
        <v>53</v>
      </c>
      <c r="D118" s="60">
        <v>0</v>
      </c>
      <c r="E118" s="56"/>
      <c r="F118" s="60">
        <v>0</v>
      </c>
    </row>
    <row r="119" spans="2:6" ht="12.75" hidden="1">
      <c r="B119" s="63" t="s">
        <v>54</v>
      </c>
      <c r="D119" s="60">
        <v>0</v>
      </c>
      <c r="E119" s="56"/>
      <c r="F119" s="60">
        <v>0</v>
      </c>
    </row>
    <row r="120" spans="4:6" ht="12.75" hidden="1">
      <c r="D120" s="60"/>
      <c r="E120" s="62"/>
      <c r="F120" s="60"/>
    </row>
    <row r="121" spans="2:6" ht="12.75" hidden="1">
      <c r="B121" s="46" t="s">
        <v>44</v>
      </c>
      <c r="D121" s="61">
        <f>SUM(D123:D125)</f>
        <v>0</v>
      </c>
      <c r="E121" s="56"/>
      <c r="F121" s="61">
        <f>SUM(F123:F125)</f>
        <v>0</v>
      </c>
    </row>
    <row r="122" spans="4:6" ht="12.75" hidden="1">
      <c r="D122" s="60"/>
      <c r="E122" s="62"/>
      <c r="F122" s="60"/>
    </row>
    <row r="123" spans="2:6" ht="12.75" hidden="1">
      <c r="B123" s="46" t="s">
        <v>8</v>
      </c>
      <c r="D123" s="60">
        <v>0</v>
      </c>
      <c r="E123" s="56"/>
      <c r="F123" s="60">
        <v>0</v>
      </c>
    </row>
    <row r="124" spans="2:6" ht="12.75" hidden="1">
      <c r="B124" s="63" t="s">
        <v>49</v>
      </c>
      <c r="D124" s="60">
        <v>0</v>
      </c>
      <c r="E124" s="56"/>
      <c r="F124" s="60">
        <v>0</v>
      </c>
    </row>
    <row r="125" spans="2:6" ht="12.75" hidden="1">
      <c r="B125" s="63" t="s">
        <v>61</v>
      </c>
      <c r="D125" s="60">
        <v>0</v>
      </c>
      <c r="E125" s="56"/>
      <c r="F125" s="60">
        <v>0</v>
      </c>
    </row>
    <row r="126" spans="4:6" ht="12.75" hidden="1">
      <c r="D126" s="60"/>
      <c r="E126" s="62"/>
      <c r="F126" s="60"/>
    </row>
    <row r="127" spans="3:8" s="45" customFormat="1" ht="12.75">
      <c r="C127" s="45" t="s">
        <v>19</v>
      </c>
      <c r="D127" s="64">
        <f>+D9+D16+D24+D32+D37+D42+D47+D56+D60+D71+D78+D82+D87+D92+D97+D105+D121</f>
        <v>0</v>
      </c>
      <c r="E127" s="65"/>
      <c r="F127" s="64">
        <f>+F9+F16+F24+F32+F37+F42+F47+F56+F60+F71+F78+F82+F87+F92+F97+F105+F121</f>
        <v>-22500</v>
      </c>
      <c r="H127" s="64">
        <f>+H9+H16+H24+H32+H37+H42+H47+H56+H60+H71+H78+H82+H87+H92+H97+H105+H121</f>
        <v>22500</v>
      </c>
    </row>
    <row r="128" spans="4:6" s="45" customFormat="1" ht="12.75">
      <c r="D128" s="66"/>
      <c r="E128" s="65"/>
      <c r="F128" s="66"/>
    </row>
    <row r="130" spans="2:5" s="70" customFormat="1" ht="18">
      <c r="B130" s="69" t="s">
        <v>82</v>
      </c>
      <c r="E130" s="71"/>
    </row>
    <row r="131" spans="2:5" s="45" customFormat="1" ht="12.75">
      <c r="B131" s="67"/>
      <c r="E131" s="65"/>
    </row>
    <row r="132" spans="2:8" s="45" customFormat="1" ht="12.75">
      <c r="B132" s="45" t="s">
        <v>20</v>
      </c>
      <c r="D132" s="53">
        <f>SUM(D133:D134)</f>
        <v>0</v>
      </c>
      <c r="E132" s="54"/>
      <c r="F132" s="53">
        <f>SUM(F133:F134)</f>
        <v>0</v>
      </c>
      <c r="H132" s="68">
        <f>D132-F132</f>
        <v>0</v>
      </c>
    </row>
    <row r="133" spans="3:6" ht="12.75">
      <c r="C133" s="111"/>
      <c r="D133" s="55"/>
      <c r="E133" s="56"/>
      <c r="F133" s="103"/>
    </row>
    <row r="134" spans="3:6" ht="12.75">
      <c r="C134" s="59"/>
      <c r="D134" s="55"/>
      <c r="E134" s="56"/>
      <c r="F134" s="55"/>
    </row>
    <row r="135" spans="4:6" ht="12.75">
      <c r="D135" s="60"/>
      <c r="E135" s="56"/>
      <c r="F135" s="61"/>
    </row>
    <row r="137" ht="18">
      <c r="B137" s="69" t="s">
        <v>105</v>
      </c>
    </row>
    <row r="139" ht="12.75">
      <c r="B139" s="52" t="s">
        <v>106</v>
      </c>
    </row>
    <row r="140" spans="2:6" ht="12.75">
      <c r="B140" s="52" t="s">
        <v>107</v>
      </c>
      <c r="F140" s="152">
        <v>-20000</v>
      </c>
    </row>
    <row r="141" spans="2:6" ht="12.75">
      <c r="B141" s="52" t="s">
        <v>108</v>
      </c>
      <c r="F141" s="152">
        <v>-25000</v>
      </c>
    </row>
    <row r="142" ht="12.75">
      <c r="B142" s="52" t="s">
        <v>64</v>
      </c>
    </row>
    <row r="143" ht="18">
      <c r="B143" s="69" t="s">
        <v>109</v>
      </c>
    </row>
    <row r="145" spans="2:6" ht="12.75">
      <c r="B145" s="140" t="s">
        <v>112</v>
      </c>
      <c r="C145" s="140"/>
      <c r="F145" s="153">
        <v>-150000</v>
      </c>
    </row>
    <row r="146" spans="2:6" ht="12.75">
      <c r="B146" s="140" t="s">
        <v>111</v>
      </c>
      <c r="C146" s="140"/>
      <c r="D146" s="153">
        <v>19374</v>
      </c>
      <c r="F146" s="153">
        <v>150000</v>
      </c>
    </row>
    <row r="148" ht="18">
      <c r="B148" s="69" t="s">
        <v>110</v>
      </c>
    </row>
    <row r="150" ht="12.75">
      <c r="B150" s="140" t="s">
        <v>111</v>
      </c>
    </row>
  </sheetData>
  <printOptions horizontalCentered="1"/>
  <pageMargins left="0.25" right="0.25" top="0.5" bottom="0.5" header="0.3" footer="0.25"/>
  <pageSetup horizontalDpi="600" verticalDpi="600" orientation="landscape" copies="6" r:id="rId1"/>
  <headerFooter>
    <oddFooter>&amp;L&amp;8&amp;Z&amp;F&amp;R&amp;8Page &amp;P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2"/>
  <sheetViews>
    <sheetView workbookViewId="0" topLeftCell="A1">
      <selection activeCell="B55" sqref="B55"/>
    </sheetView>
  </sheetViews>
  <sheetFormatPr defaultColWidth="9.140625" defaultRowHeight="12.75"/>
  <cols>
    <col min="1" max="1" width="1.421875" style="0" customWidth="1"/>
    <col min="2" max="2" width="30.421875" style="0" customWidth="1"/>
    <col min="3" max="3" width="0.71875" style="0" customWidth="1"/>
    <col min="4" max="4" width="5.00390625" style="0" customWidth="1"/>
    <col min="5" max="5" width="0.71875" style="0" customWidth="1"/>
    <col min="6" max="6" width="5.00390625" style="0" customWidth="1"/>
    <col min="7" max="7" width="0.71875" style="0" customWidth="1"/>
    <col min="8" max="8" width="5.00390625" style="0" customWidth="1"/>
    <col min="9" max="9" width="0.71875" style="0" customWidth="1"/>
    <col min="10" max="10" width="5.00390625" style="0" customWidth="1"/>
    <col min="11" max="11" width="0.71875" style="0" customWidth="1"/>
    <col min="12" max="12" width="5.00390625" style="0" customWidth="1"/>
    <col min="13" max="13" width="0.71875" style="0" customWidth="1"/>
    <col min="14" max="14" width="5.00390625" style="0" customWidth="1"/>
    <col min="15" max="15" width="0.71875" style="0" customWidth="1"/>
    <col min="16" max="16" width="5.00390625" style="0" customWidth="1"/>
    <col min="17" max="17" width="0.71875" style="0" customWidth="1"/>
    <col min="18" max="18" width="5.00390625" style="0" customWidth="1"/>
    <col min="19" max="19" width="0.71875" style="0" customWidth="1"/>
    <col min="20" max="20" width="5.00390625" style="0" customWidth="1"/>
    <col min="21" max="21" width="0.71875" style="0" customWidth="1"/>
    <col min="22" max="22" width="5.00390625" style="0" customWidth="1"/>
    <col min="23" max="23" width="0.71875" style="0" customWidth="1"/>
    <col min="24" max="24" width="16.00390625" style="0" customWidth="1"/>
    <col min="25" max="25" width="0.71875" style="0" customWidth="1"/>
    <col min="26" max="26" width="5.00390625" style="0" customWidth="1"/>
    <col min="27" max="27" width="0.71875" style="0" customWidth="1"/>
  </cols>
  <sheetData>
    <row r="1" spans="1:27" ht="12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.75">
      <c r="A2" s="6" t="s">
        <v>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6" spans="2:26" ht="12.75">
      <c r="B6" s="3" t="s">
        <v>25</v>
      </c>
      <c r="D6" s="3" t="s">
        <v>28</v>
      </c>
      <c r="F6" s="3" t="s">
        <v>29</v>
      </c>
      <c r="H6" s="3" t="s">
        <v>30</v>
      </c>
      <c r="J6" s="3" t="s">
        <v>31</v>
      </c>
      <c r="L6" s="3" t="s">
        <v>32</v>
      </c>
      <c r="N6" s="13" t="s">
        <v>33</v>
      </c>
      <c r="P6" s="3" t="s">
        <v>34</v>
      </c>
      <c r="R6" s="3" t="s">
        <v>35</v>
      </c>
      <c r="T6" s="3" t="s">
        <v>36</v>
      </c>
      <c r="V6" s="3" t="s">
        <v>37</v>
      </c>
      <c r="X6" s="3" t="s">
        <v>38</v>
      </c>
      <c r="Z6" s="3" t="s">
        <v>39</v>
      </c>
    </row>
    <row r="7" ht="6.75" customHeight="1">
      <c r="N7" s="14"/>
    </row>
    <row r="8" spans="2:26" ht="12.75">
      <c r="B8" t="s">
        <v>26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5"/>
      <c r="O8" s="2"/>
      <c r="P8" s="2"/>
      <c r="Q8" s="2"/>
      <c r="R8" s="2" t="s">
        <v>41</v>
      </c>
      <c r="S8" s="2"/>
      <c r="T8" s="2"/>
      <c r="U8" s="2"/>
      <c r="V8" s="2"/>
      <c r="W8" s="2"/>
      <c r="X8" s="2"/>
      <c r="Y8" s="2"/>
      <c r="Z8" s="2"/>
    </row>
    <row r="9" spans="3:26" ht="6.75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2:26" ht="25.5">
      <c r="B10" t="s">
        <v>6</v>
      </c>
      <c r="C10" s="2"/>
      <c r="D10" s="2" t="s">
        <v>41</v>
      </c>
      <c r="E10" s="2"/>
      <c r="F10" s="2"/>
      <c r="G10" s="2"/>
      <c r="H10" s="2"/>
      <c r="I10" s="2"/>
      <c r="J10" s="2" t="s">
        <v>41</v>
      </c>
      <c r="K10" s="2"/>
      <c r="L10" s="2"/>
      <c r="M10" s="2"/>
      <c r="N10" s="15"/>
      <c r="O10" s="2"/>
      <c r="P10" s="2" t="s">
        <v>41</v>
      </c>
      <c r="Q10" s="2"/>
      <c r="R10" s="2"/>
      <c r="S10" s="2"/>
      <c r="T10" s="2"/>
      <c r="U10" s="2"/>
      <c r="V10" s="2" t="s">
        <v>41</v>
      </c>
      <c r="W10" s="2"/>
      <c r="X10" s="43" t="s">
        <v>62</v>
      </c>
      <c r="Y10" s="2"/>
      <c r="Z10" s="2"/>
    </row>
    <row r="11" spans="3:26" ht="6.75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5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2:26" ht="12.75">
      <c r="B12" s="1" t="s">
        <v>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2:26" ht="12.75">
      <c r="B13" t="s">
        <v>27</v>
      </c>
      <c r="C13" s="2"/>
      <c r="D13" s="2"/>
      <c r="E13" s="2"/>
      <c r="F13" s="2" t="s">
        <v>41</v>
      </c>
      <c r="G13" s="2"/>
      <c r="H13" s="2"/>
      <c r="I13" s="2"/>
      <c r="J13" s="2"/>
      <c r="K13" s="2"/>
      <c r="L13" s="2"/>
      <c r="M13" s="2"/>
      <c r="N13" s="15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2:26" ht="12.75">
      <c r="B14" t="s">
        <v>40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2:26" ht="12.75">
      <c r="B15" t="s">
        <v>42</v>
      </c>
      <c r="C15" s="2"/>
      <c r="D15" s="2"/>
      <c r="E15" s="2"/>
      <c r="F15" s="2"/>
      <c r="G15" s="2"/>
      <c r="H15" s="2" t="s">
        <v>41</v>
      </c>
      <c r="I15" s="2"/>
      <c r="J15" s="2"/>
      <c r="K15" s="2"/>
      <c r="L15" s="2"/>
      <c r="M15" s="2"/>
      <c r="N15" s="1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3:26" ht="12.7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5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>
      <c r="N17" s="14"/>
    </row>
    <row r="18" ht="12.75">
      <c r="N18" s="14"/>
    </row>
    <row r="19" ht="12.75">
      <c r="N19" s="14"/>
    </row>
    <row r="20" ht="12.75">
      <c r="N20" s="14"/>
    </row>
    <row r="21" ht="12.75">
      <c r="N21" s="14"/>
    </row>
    <row r="22" ht="12.75">
      <c r="N22" s="14"/>
    </row>
  </sheetData>
  <printOptions horizontalCentered="1"/>
  <pageMargins left="0.7" right="0.7" top="0.75" bottom="0.75" header="0.3" footer="0.3"/>
  <pageSetup horizontalDpi="600" verticalDpi="600" orientation="landscape" scale="120" r:id="rId1"/>
  <headerFoot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Ann Arbor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tcrawford</dc:creator>
  <cp:keywords/>
  <dc:description/>
  <cp:lastModifiedBy>dewilliams</cp:lastModifiedBy>
  <cp:lastPrinted>2014-02-21T18:49:00Z</cp:lastPrinted>
  <dcterms:created xsi:type="dcterms:W3CDTF">2008-03-13T21:37:44Z</dcterms:created>
  <dcterms:modified xsi:type="dcterms:W3CDTF">2014-02-21T18:49:34Z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