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'Sheet1'!$A$1:$F$95</definedName>
  </definedNames>
  <calcPr fullCalcOnLoad="1"/>
</workbook>
</file>

<file path=xl/sharedStrings.xml><?xml version="1.0" encoding="utf-8"?>
<sst xmlns="http://schemas.openxmlformats.org/spreadsheetml/2006/main" count="100" uniqueCount="89">
  <si>
    <t>City Approvals</t>
  </si>
  <si>
    <t>Option Agreement / Execution</t>
  </si>
  <si>
    <t>DDA Parking Agreement</t>
  </si>
  <si>
    <t>Commmunity Engagement Plan</t>
  </si>
  <si>
    <t>PUD</t>
  </si>
  <si>
    <t>1st Planning Review</t>
  </si>
  <si>
    <t>Update Drawings</t>
  </si>
  <si>
    <t>Complete Supplemental Regs</t>
  </si>
  <si>
    <t>Submit Updated PUD Drawings</t>
  </si>
  <si>
    <t>Planning Publication</t>
  </si>
  <si>
    <t>Submits to City Council</t>
  </si>
  <si>
    <t>Council Approval</t>
  </si>
  <si>
    <t>Staging Plan</t>
  </si>
  <si>
    <t>Lease Hodesh Space</t>
  </si>
  <si>
    <t>Submit Staging Plan</t>
  </si>
  <si>
    <t>Building Permit</t>
  </si>
  <si>
    <t>Engineering Approval</t>
  </si>
  <si>
    <t>2nd Plan Check</t>
  </si>
  <si>
    <t>Financial Approvals</t>
  </si>
  <si>
    <t>Preliminary Board Package</t>
  </si>
  <si>
    <t>Equity Partner Review</t>
  </si>
  <si>
    <t>Equity Commitment Letter</t>
  </si>
  <si>
    <t>Construction Lender Review</t>
  </si>
  <si>
    <t>Construction Commitment Letter</t>
  </si>
  <si>
    <t>Final Board Package</t>
  </si>
  <si>
    <t>Final Budget / Plan</t>
  </si>
  <si>
    <t>Final Insurance Review</t>
  </si>
  <si>
    <t>Final Proforma</t>
  </si>
  <si>
    <t>Equity Inspecting Architect Contract</t>
  </si>
  <si>
    <t>85% CD for Appraisal</t>
  </si>
  <si>
    <t>Contruction Contract Signed</t>
  </si>
  <si>
    <t>Construction Loan Documents</t>
  </si>
  <si>
    <t>Construction Loan Closing</t>
  </si>
  <si>
    <t>Construction Schedule</t>
  </si>
  <si>
    <t>First Floor Cert. Substantial Completion</t>
  </si>
  <si>
    <t>Second Floor Cert. Substantial Completion</t>
  </si>
  <si>
    <t>Third Floor Cert. Substantial Completion</t>
  </si>
  <si>
    <t>Fourth Floor Cert. Substantial Completion</t>
  </si>
  <si>
    <t>Marketing</t>
  </si>
  <si>
    <t>Marketing Materials</t>
  </si>
  <si>
    <t>Pre-Pre Leasing</t>
  </si>
  <si>
    <t>Pre Leasing</t>
  </si>
  <si>
    <t>Model</t>
  </si>
  <si>
    <t>Architectural Design</t>
  </si>
  <si>
    <t>SD Approval</t>
  </si>
  <si>
    <t>SD Cost Estimate</t>
  </si>
  <si>
    <t>DD Document Prep</t>
  </si>
  <si>
    <t>DD Review</t>
  </si>
  <si>
    <t>DD VE and Approval</t>
  </si>
  <si>
    <t>CD Document Prep</t>
  </si>
  <si>
    <t>CD 85% Complete</t>
  </si>
  <si>
    <t>CD VE Meetings</t>
  </si>
  <si>
    <t>Update Drawing Permit Set</t>
  </si>
  <si>
    <t>Contract Negotiation</t>
  </si>
  <si>
    <t>Award Construction Contract</t>
  </si>
  <si>
    <t>Start Date</t>
  </si>
  <si>
    <t>Complete Date</t>
  </si>
  <si>
    <t>Complete</t>
  </si>
  <si>
    <t>Complete.</t>
  </si>
  <si>
    <t>Permits Issued</t>
  </si>
  <si>
    <t>Ann Arbor Timeline</t>
  </si>
  <si>
    <t>First Building Permit Plan Check</t>
  </si>
  <si>
    <t>Equity Partnership Agreement</t>
  </si>
  <si>
    <t>Closing</t>
  </si>
  <si>
    <t>DDA Approval of Parking Design</t>
  </si>
  <si>
    <t>?</t>
  </si>
  <si>
    <t>Duration (Days)</t>
  </si>
  <si>
    <t>First Resident Move-In</t>
  </si>
  <si>
    <t>Fifth Floor Cert. Substantial Completion</t>
  </si>
  <si>
    <t>Sixth Floor Cert. Substantial Completion</t>
  </si>
  <si>
    <t>Mobilization, Site Utilities and Foundation</t>
  </si>
  <si>
    <t>Parking deck substatnial completetion</t>
  </si>
  <si>
    <t>Completion</t>
  </si>
  <si>
    <t>Option Extension through December 09</t>
  </si>
  <si>
    <t xml:space="preserve">Review of Title, Order Title Work, </t>
  </si>
  <si>
    <t>End of 45-day referendum period</t>
  </si>
  <si>
    <t>Preliminary Official Statement Mailed</t>
  </si>
  <si>
    <t>Preliminary Pricing of Bonds</t>
  </si>
  <si>
    <t>City Adopts Sale Resolution</t>
  </si>
  <si>
    <t>Bond Purchase Agreement Signed by City</t>
  </si>
  <si>
    <t>Affordable Housing</t>
  </si>
  <si>
    <t>Document reviewed by Developer and City</t>
  </si>
  <si>
    <t>Overall Master Deed Approval and Review</t>
  </si>
  <si>
    <t>Finalization of Condo Documents</t>
  </si>
  <si>
    <t>Recording of Master Deed</t>
  </si>
  <si>
    <t>Closing of Bonds</t>
  </si>
  <si>
    <t>Bond Due Diligence, Publish Intent to Issue</t>
  </si>
  <si>
    <t>City Drafts Statement, request rating, adopts resolution, and mails stmnt.</t>
  </si>
  <si>
    <t>Steps to Issue Bonds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</si>
</sst>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15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Fales\Local%20Settings\Temporary%20Internet%20Files\OLKD3\Petes%20Construction%20Schedu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>
        <row r="4">
          <cell r="E4">
            <v>40162</v>
          </cell>
        </row>
        <row r="5">
          <cell r="E5">
            <v>40433</v>
          </cell>
        </row>
        <row r="6">
          <cell r="E6">
            <v>40544</v>
          </cell>
        </row>
        <row r="7">
          <cell r="E7">
            <v>40596</v>
          </cell>
        </row>
        <row r="8">
          <cell r="E8">
            <v>40617</v>
          </cell>
        </row>
        <row r="9">
          <cell r="E9">
            <v>40634</v>
          </cell>
        </row>
        <row r="10">
          <cell r="E10">
            <v>40657</v>
          </cell>
        </row>
        <row r="11">
          <cell r="E11">
            <v>40674</v>
          </cell>
        </row>
        <row r="12">
          <cell r="E12">
            <v>40679</v>
          </cell>
        </row>
        <row r="13">
          <cell r="E13">
            <v>40688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9"/>
  <sheetViews>
    <sheetView tabSelected="1" workbookViewId="0" topLeftCell="A1">
      <selection activeCell="G4" sqref="G4"/>
    </sheetView>
  </sheetViews>
  <sheetFormatPr defaultColWidth="9.140625" defaultRowHeight="12.75"/>
  <cols>
    <col min="2" max="2" width="28.421875" style="0" customWidth="1"/>
    <col min="3" max="3" width="20.421875" style="0" customWidth="1"/>
    <col min="4" max="4" width="16.421875" style="0" customWidth="1"/>
    <col min="5" max="6" width="17.57421875" style="0" customWidth="1"/>
    <col min="7" max="7" width="11.140625" style="0" customWidth="1"/>
  </cols>
  <sheetData>
    <row r="1" ht="12.75">
      <c r="A1" s="4" t="s">
        <v>60</v>
      </c>
    </row>
    <row r="3" spans="4:6" ht="12.75">
      <c r="D3" s="4" t="s">
        <v>55</v>
      </c>
      <c r="E3" s="4" t="s">
        <v>56</v>
      </c>
      <c r="F3" s="4" t="s">
        <v>66</v>
      </c>
    </row>
    <row r="4" ht="12.75">
      <c r="A4" s="1" t="s">
        <v>0</v>
      </c>
    </row>
    <row r="5" ht="12.75">
      <c r="A5" t="s">
        <v>1</v>
      </c>
    </row>
    <row r="6" spans="2:6" ht="12.75">
      <c r="B6" t="s">
        <v>2</v>
      </c>
      <c r="D6" s="8">
        <v>39934</v>
      </c>
      <c r="E6" s="8">
        <f>D6+F6</f>
        <v>39964</v>
      </c>
      <c r="F6">
        <v>30</v>
      </c>
    </row>
    <row r="7" spans="2:4" ht="12.75">
      <c r="B7" t="s">
        <v>3</v>
      </c>
      <c r="D7" t="s">
        <v>57</v>
      </c>
    </row>
    <row r="8" spans="2:5" ht="12.75">
      <c r="B8" t="s">
        <v>64</v>
      </c>
      <c r="D8" s="3">
        <v>39828</v>
      </c>
      <c r="E8" s="14" t="s">
        <v>65</v>
      </c>
    </row>
    <row r="9" spans="1:6" ht="12.75">
      <c r="A9" t="s">
        <v>73</v>
      </c>
      <c r="D9" s="8">
        <v>39918</v>
      </c>
      <c r="E9" s="8">
        <f>D9+F9</f>
        <v>39928</v>
      </c>
      <c r="F9">
        <v>10</v>
      </c>
    </row>
    <row r="10" spans="4:5" ht="12.75">
      <c r="D10" s="8"/>
      <c r="E10" s="8"/>
    </row>
    <row r="11" ht="12.75">
      <c r="A11" s="1" t="s">
        <v>4</v>
      </c>
    </row>
    <row r="12" spans="2:4" ht="12.75">
      <c r="B12" t="s">
        <v>5</v>
      </c>
      <c r="D12" t="s">
        <v>58</v>
      </c>
    </row>
    <row r="13" spans="2:4" ht="12.75">
      <c r="B13" t="s">
        <v>6</v>
      </c>
      <c r="D13" t="s">
        <v>58</v>
      </c>
    </row>
    <row r="14" spans="2:4" ht="12.75">
      <c r="B14" t="s">
        <v>7</v>
      </c>
      <c r="D14" t="s">
        <v>58</v>
      </c>
    </row>
    <row r="15" spans="2:4" ht="12.75">
      <c r="B15" t="s">
        <v>8</v>
      </c>
      <c r="D15" t="s">
        <v>58</v>
      </c>
    </row>
    <row r="16" spans="2:4" ht="12.75">
      <c r="B16" t="s">
        <v>9</v>
      </c>
      <c r="D16" t="s">
        <v>58</v>
      </c>
    </row>
    <row r="17" spans="2:4" ht="12.75">
      <c r="B17" t="s">
        <v>10</v>
      </c>
      <c r="D17" t="s">
        <v>58</v>
      </c>
    </row>
    <row r="18" spans="2:4" ht="12.75">
      <c r="B18" t="s">
        <v>11</v>
      </c>
      <c r="D18" t="s">
        <v>58</v>
      </c>
    </row>
    <row r="20" ht="12.75">
      <c r="A20" s="1" t="s">
        <v>12</v>
      </c>
    </row>
    <row r="21" spans="2:4" ht="12.75">
      <c r="B21" t="s">
        <v>13</v>
      </c>
      <c r="D21" t="s">
        <v>58</v>
      </c>
    </row>
    <row r="22" spans="2:5" ht="12.75">
      <c r="B22" t="s">
        <v>14</v>
      </c>
      <c r="D22" s="3" t="s">
        <v>58</v>
      </c>
      <c r="E22" s="2">
        <f>E35-90</f>
        <v>40072</v>
      </c>
    </row>
    <row r="24" spans="1:6" ht="12.75">
      <c r="A24" s="1" t="s">
        <v>18</v>
      </c>
      <c r="F24" s="5"/>
    </row>
    <row r="25" spans="2:6" ht="12.75">
      <c r="B25" t="s">
        <v>19</v>
      </c>
      <c r="D25" t="s">
        <v>58</v>
      </c>
      <c r="F25" s="5"/>
    </row>
    <row r="26" spans="2:6" ht="12.75">
      <c r="B26" t="s">
        <v>20</v>
      </c>
      <c r="D26" s="3">
        <v>39846</v>
      </c>
      <c r="E26" s="3">
        <v>39948</v>
      </c>
      <c r="F26" s="5">
        <f>E26-D26</f>
        <v>102</v>
      </c>
    </row>
    <row r="27" spans="2:6" ht="12.75">
      <c r="B27" t="s">
        <v>21</v>
      </c>
      <c r="D27" s="3">
        <f>D26</f>
        <v>39846</v>
      </c>
      <c r="E27" s="3">
        <v>39979</v>
      </c>
      <c r="F27" s="5">
        <f>E27-D27</f>
        <v>133</v>
      </c>
    </row>
    <row r="28" spans="2:6" ht="12.75">
      <c r="B28" t="s">
        <v>22</v>
      </c>
      <c r="D28" s="3">
        <f>D27</f>
        <v>39846</v>
      </c>
      <c r="E28" s="3">
        <f>E26</f>
        <v>39948</v>
      </c>
      <c r="F28" s="5">
        <f>E28-D28</f>
        <v>102</v>
      </c>
    </row>
    <row r="29" spans="2:6" ht="12.75">
      <c r="B29" t="s">
        <v>23</v>
      </c>
      <c r="D29" s="3">
        <f>D28</f>
        <v>39846</v>
      </c>
      <c r="E29" s="3">
        <f>E27</f>
        <v>39979</v>
      </c>
      <c r="F29" s="5">
        <f>E29-D29</f>
        <v>133</v>
      </c>
    </row>
    <row r="30" spans="4:6" ht="12.75">
      <c r="D30" s="3"/>
      <c r="E30" s="3"/>
      <c r="F30" s="5"/>
    </row>
    <row r="31" ht="12.75">
      <c r="A31" s="1" t="s">
        <v>15</v>
      </c>
    </row>
    <row r="32" spans="2:6" ht="12.75">
      <c r="B32" t="s">
        <v>16</v>
      </c>
      <c r="D32" s="2">
        <v>40039</v>
      </c>
      <c r="E32" s="2">
        <f>D32+21-1</f>
        <v>40059</v>
      </c>
      <c r="F32" s="5">
        <f>E32-D32</f>
        <v>20</v>
      </c>
    </row>
    <row r="33" spans="2:6" ht="12.75">
      <c r="B33" t="s">
        <v>61</v>
      </c>
      <c r="D33" s="2">
        <f>E32+11</f>
        <v>40070</v>
      </c>
      <c r="E33" s="2">
        <f>D33+45</f>
        <v>40115</v>
      </c>
      <c r="F33" s="5">
        <f>E33-D33</f>
        <v>45</v>
      </c>
    </row>
    <row r="34" spans="2:6" ht="12.75">
      <c r="B34" t="s">
        <v>17</v>
      </c>
      <c r="D34" s="2">
        <f>E33+10+1</f>
        <v>40126</v>
      </c>
      <c r="E34" s="2">
        <v>40162</v>
      </c>
      <c r="F34" s="5">
        <f>E34-D34</f>
        <v>36</v>
      </c>
    </row>
    <row r="35" spans="2:6" ht="12.75">
      <c r="B35" t="s">
        <v>59</v>
      </c>
      <c r="E35" s="2">
        <v>40162</v>
      </c>
      <c r="F35" s="5"/>
    </row>
    <row r="36" spans="5:6" ht="12.75">
      <c r="E36" s="2"/>
      <c r="F36" s="5"/>
    </row>
    <row r="37" spans="1:6" ht="12.75">
      <c r="A37" s="1" t="s">
        <v>43</v>
      </c>
      <c r="F37" s="5"/>
    </row>
    <row r="38" spans="2:6" ht="12.75">
      <c r="B38" t="s">
        <v>44</v>
      </c>
      <c r="D38" t="s">
        <v>58</v>
      </c>
      <c r="F38" s="5"/>
    </row>
    <row r="39" spans="2:6" ht="12.75">
      <c r="B39" t="s">
        <v>45</v>
      </c>
      <c r="D39" t="s">
        <v>58</v>
      </c>
      <c r="F39" s="5"/>
    </row>
    <row r="40" spans="2:6" ht="12.75">
      <c r="B40" t="s">
        <v>46</v>
      </c>
      <c r="D40" s="3">
        <v>39814</v>
      </c>
      <c r="E40" s="3">
        <v>39948</v>
      </c>
      <c r="F40" s="5">
        <f aca="true" t="shared" si="0" ref="F40:F48">E40-D40</f>
        <v>134</v>
      </c>
    </row>
    <row r="41" spans="2:6" ht="12.75">
      <c r="B41" t="s">
        <v>47</v>
      </c>
      <c r="D41" s="3">
        <f>E40</f>
        <v>39948</v>
      </c>
      <c r="E41" s="3">
        <v>39979</v>
      </c>
      <c r="F41" s="5">
        <f t="shared" si="0"/>
        <v>31</v>
      </c>
    </row>
    <row r="42" spans="2:6" ht="12.75">
      <c r="B42" t="s">
        <v>48</v>
      </c>
      <c r="D42" s="3">
        <f>E41</f>
        <v>39979</v>
      </c>
      <c r="E42" s="3">
        <v>39995</v>
      </c>
      <c r="F42" s="5">
        <f t="shared" si="0"/>
        <v>16</v>
      </c>
    </row>
    <row r="43" spans="2:6" ht="12.75">
      <c r="B43" t="s">
        <v>49</v>
      </c>
      <c r="D43" s="3">
        <f>D42</f>
        <v>39979</v>
      </c>
      <c r="E43" s="3">
        <v>40071</v>
      </c>
      <c r="F43" s="5">
        <f t="shared" si="0"/>
        <v>92</v>
      </c>
    </row>
    <row r="44" spans="2:6" ht="12.75">
      <c r="B44" t="s">
        <v>50</v>
      </c>
      <c r="D44" s="3">
        <f>E43</f>
        <v>40071</v>
      </c>
      <c r="E44" s="3">
        <f>E43</f>
        <v>40071</v>
      </c>
      <c r="F44" s="5">
        <f t="shared" si="0"/>
        <v>0</v>
      </c>
    </row>
    <row r="45" spans="2:6" ht="12.75">
      <c r="B45" t="s">
        <v>51</v>
      </c>
      <c r="D45" s="3">
        <f>E44</f>
        <v>40071</v>
      </c>
      <c r="E45" s="3">
        <v>40087</v>
      </c>
      <c r="F45" s="5">
        <f t="shared" si="0"/>
        <v>16</v>
      </c>
    </row>
    <row r="46" spans="2:6" ht="12.75">
      <c r="B46" t="s">
        <v>52</v>
      </c>
      <c r="D46" s="3">
        <f>E45</f>
        <v>40087</v>
      </c>
      <c r="E46" s="3">
        <v>40101</v>
      </c>
      <c r="F46" s="5">
        <f t="shared" si="0"/>
        <v>14</v>
      </c>
    </row>
    <row r="47" spans="2:6" ht="12.75">
      <c r="B47" t="s">
        <v>53</v>
      </c>
      <c r="D47" s="3">
        <f>E46</f>
        <v>40101</v>
      </c>
      <c r="E47" s="3">
        <v>40162</v>
      </c>
      <c r="F47" s="5">
        <f t="shared" si="0"/>
        <v>61</v>
      </c>
    </row>
    <row r="48" spans="2:6" ht="12.75">
      <c r="B48" t="s">
        <v>54</v>
      </c>
      <c r="D48" s="3">
        <f>D46</f>
        <v>40087</v>
      </c>
      <c r="E48" s="3">
        <f>E47</f>
        <v>40162</v>
      </c>
      <c r="F48" s="5">
        <f t="shared" si="0"/>
        <v>75</v>
      </c>
    </row>
    <row r="49" ht="12.75">
      <c r="F49" s="5"/>
    </row>
    <row r="50" spans="1:6" ht="12.75">
      <c r="A50" s="1" t="s">
        <v>24</v>
      </c>
      <c r="F50" s="5"/>
    </row>
    <row r="51" spans="2:6" ht="12.75">
      <c r="B51" t="s">
        <v>25</v>
      </c>
      <c r="D51" s="3">
        <f>D56</f>
        <v>40071</v>
      </c>
      <c r="E51" s="3">
        <f>E46</f>
        <v>40101</v>
      </c>
      <c r="F51" s="5">
        <f aca="true" t="shared" si="1" ref="F51:F59">E51-D51</f>
        <v>30</v>
      </c>
    </row>
    <row r="52" spans="2:6" ht="12.75">
      <c r="B52" t="s">
        <v>26</v>
      </c>
      <c r="D52" s="3">
        <f>E51</f>
        <v>40101</v>
      </c>
      <c r="E52" s="3">
        <f>D52+12</f>
        <v>40113</v>
      </c>
      <c r="F52" s="5">
        <f t="shared" si="1"/>
        <v>12</v>
      </c>
    </row>
    <row r="53" spans="2:6" ht="12.75">
      <c r="B53" t="s">
        <v>27</v>
      </c>
      <c r="D53" s="3">
        <f>D51+1</f>
        <v>40072</v>
      </c>
      <c r="E53" s="3">
        <f>E51</f>
        <v>40101</v>
      </c>
      <c r="F53" s="5">
        <f t="shared" si="1"/>
        <v>29</v>
      </c>
    </row>
    <row r="54" spans="2:6" ht="12.75">
      <c r="B54" t="s">
        <v>62</v>
      </c>
      <c r="D54" s="3">
        <f>E27</f>
        <v>39979</v>
      </c>
      <c r="E54" s="3">
        <f>D54+120</f>
        <v>40099</v>
      </c>
      <c r="F54" s="5">
        <f t="shared" si="1"/>
        <v>120</v>
      </c>
    </row>
    <row r="55" spans="2:6" ht="12.75">
      <c r="B55" t="s">
        <v>28</v>
      </c>
      <c r="D55" s="3">
        <f>E54</f>
        <v>40099</v>
      </c>
      <c r="E55" s="3">
        <f>D55+45</f>
        <v>40144</v>
      </c>
      <c r="F55" s="5">
        <f t="shared" si="1"/>
        <v>45</v>
      </c>
    </row>
    <row r="56" spans="2:6" ht="12.75">
      <c r="B56" t="s">
        <v>29</v>
      </c>
      <c r="D56" s="3">
        <f>D44</f>
        <v>40071</v>
      </c>
      <c r="E56" s="3">
        <f>E44</f>
        <v>40071</v>
      </c>
      <c r="F56" s="5">
        <f t="shared" si="1"/>
        <v>0</v>
      </c>
    </row>
    <row r="57" spans="2:6" ht="12.75">
      <c r="B57" t="s">
        <v>30</v>
      </c>
      <c r="D57" s="3">
        <f>D48</f>
        <v>40087</v>
      </c>
      <c r="E57" s="3">
        <f>E48-30+1</f>
        <v>40133</v>
      </c>
      <c r="F57" s="5">
        <f t="shared" si="1"/>
        <v>46</v>
      </c>
    </row>
    <row r="58" spans="2:6" ht="12.75">
      <c r="B58" t="s">
        <v>31</v>
      </c>
      <c r="D58" s="3">
        <v>40057</v>
      </c>
      <c r="E58" s="3">
        <v>40162</v>
      </c>
      <c r="F58" s="5">
        <f t="shared" si="1"/>
        <v>105</v>
      </c>
    </row>
    <row r="59" spans="2:6" ht="12.75">
      <c r="B59" t="s">
        <v>32</v>
      </c>
      <c r="D59" s="3">
        <f>E58-3-1</f>
        <v>40158</v>
      </c>
      <c r="E59" s="3">
        <f>E58</f>
        <v>40162</v>
      </c>
      <c r="F59" s="5">
        <f t="shared" si="1"/>
        <v>4</v>
      </c>
    </row>
    <row r="60" ht="12.75">
      <c r="F60" s="5"/>
    </row>
    <row r="61" spans="1:6" ht="12.75">
      <c r="A61" s="1" t="s">
        <v>88</v>
      </c>
      <c r="F61" s="5"/>
    </row>
    <row r="62" spans="2:38" ht="12.75">
      <c r="B62" s="6" t="s">
        <v>74</v>
      </c>
      <c r="C62" s="7"/>
      <c r="D62" s="7"/>
      <c r="E62" s="7"/>
      <c r="F62" s="9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</row>
    <row r="63" spans="2:38" ht="12.75" customHeight="1">
      <c r="B63" s="15" t="s">
        <v>86</v>
      </c>
      <c r="C63" s="15"/>
      <c r="D63" s="7"/>
      <c r="E63" s="7"/>
      <c r="F63" s="9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2:38" ht="12.75">
      <c r="B64" s="6" t="s">
        <v>87</v>
      </c>
      <c r="C64" s="7"/>
      <c r="D64" s="7"/>
      <c r="E64" s="7"/>
      <c r="F64" s="9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2:38" ht="12.75">
      <c r="B65" s="7" t="s">
        <v>75</v>
      </c>
      <c r="C65" s="7"/>
      <c r="D65" s="7"/>
      <c r="E65" s="7"/>
      <c r="F65" s="9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2:38" ht="12.75">
      <c r="B66" s="7" t="s">
        <v>76</v>
      </c>
      <c r="C66" s="7"/>
      <c r="D66" s="7"/>
      <c r="E66" s="7"/>
      <c r="F66" s="9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2:38" ht="12.75">
      <c r="B67" s="7" t="s">
        <v>77</v>
      </c>
      <c r="C67" s="7"/>
      <c r="D67" s="7"/>
      <c r="E67" s="7"/>
      <c r="F67" s="9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2:38" ht="12.75">
      <c r="B68" s="7" t="s">
        <v>78</v>
      </c>
      <c r="C68" s="7"/>
      <c r="D68" s="7"/>
      <c r="E68" s="7"/>
      <c r="F68" s="9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2:38" ht="12.75">
      <c r="B69" s="7" t="s">
        <v>79</v>
      </c>
      <c r="C69" s="7"/>
      <c r="D69" s="7"/>
      <c r="E69" s="7"/>
      <c r="F69" s="9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2:38" ht="12.75">
      <c r="B70" s="7" t="s">
        <v>85</v>
      </c>
      <c r="C70" s="7"/>
      <c r="D70" s="7"/>
      <c r="E70" s="12">
        <f>E59</f>
        <v>40162</v>
      </c>
      <c r="F70" s="9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38" ht="12.75">
      <c r="A71" s="7"/>
      <c r="B71" s="7"/>
      <c r="C71" s="7"/>
      <c r="D71" s="7"/>
      <c r="E71" s="7"/>
      <c r="F71" s="9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</row>
    <row r="72" spans="1:38" ht="12.75">
      <c r="A72" s="10" t="s">
        <v>80</v>
      </c>
      <c r="B72" s="7"/>
      <c r="C72" s="7"/>
      <c r="D72" s="7"/>
      <c r="E72" s="7"/>
      <c r="F72" s="9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</row>
    <row r="73" spans="2:38" ht="12.75">
      <c r="B73" s="7" t="s">
        <v>81</v>
      </c>
      <c r="C73" s="7"/>
      <c r="D73" s="7"/>
      <c r="E73" s="7"/>
      <c r="F73" s="9">
        <v>30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</row>
    <row r="74" spans="2:38" ht="12.75">
      <c r="B74" s="7" t="s">
        <v>82</v>
      </c>
      <c r="C74" s="7"/>
      <c r="D74" s="7"/>
      <c r="E74" s="7"/>
      <c r="F74" s="9">
        <v>60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</row>
    <row r="75" spans="2:38" ht="12.75">
      <c r="B75" s="7" t="s">
        <v>83</v>
      </c>
      <c r="C75" s="7"/>
      <c r="D75" s="7"/>
      <c r="E75" s="7"/>
      <c r="F75" s="9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</row>
    <row r="76" spans="2:38" ht="12.75">
      <c r="B76" s="7" t="s">
        <v>84</v>
      </c>
      <c r="C76" s="7"/>
      <c r="D76" s="7"/>
      <c r="E76" s="7"/>
      <c r="F76" s="9">
        <v>60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</row>
    <row r="77" spans="1:38" ht="12.75">
      <c r="A77" s="7"/>
      <c r="B77" s="7"/>
      <c r="C77" s="7"/>
      <c r="D77" s="7"/>
      <c r="E77" s="7"/>
      <c r="F77" s="9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</row>
    <row r="78" spans="1:38" ht="12.75">
      <c r="A78" s="10" t="s">
        <v>33</v>
      </c>
      <c r="B78" s="7"/>
      <c r="C78" s="7"/>
      <c r="D78" s="7"/>
      <c r="E78" s="7"/>
      <c r="F78" s="9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</row>
    <row r="79" spans="1:38" ht="12.75">
      <c r="A79" s="10"/>
      <c r="B79" s="11" t="s">
        <v>63</v>
      </c>
      <c r="C79" s="7"/>
      <c r="D79" s="12">
        <f>D80-1</f>
        <v>40161</v>
      </c>
      <c r="E79" s="13">
        <f>'[1]Sheet1'!E4</f>
        <v>40162</v>
      </c>
      <c r="F79" s="9">
        <f aca="true" t="shared" si="2" ref="F79:F88">E79-D79</f>
        <v>1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</row>
    <row r="80" spans="1:38" ht="12.75">
      <c r="A80" s="7"/>
      <c r="B80" s="11" t="s">
        <v>70</v>
      </c>
      <c r="C80" s="7"/>
      <c r="D80" s="12">
        <f aca="true" t="shared" si="3" ref="D80:D88">E79</f>
        <v>40162</v>
      </c>
      <c r="E80" s="13">
        <f>'[1]Sheet1'!E5-2</f>
        <v>40431</v>
      </c>
      <c r="F80" s="9">
        <f t="shared" si="2"/>
        <v>269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</row>
    <row r="81" spans="1:38" ht="12.75">
      <c r="A81" s="7"/>
      <c r="B81" s="11" t="s">
        <v>71</v>
      </c>
      <c r="C81" s="7"/>
      <c r="D81" s="12">
        <f t="shared" si="3"/>
        <v>40431</v>
      </c>
      <c r="E81" s="13">
        <f>'[1]Sheet1'!E6+2</f>
        <v>40546</v>
      </c>
      <c r="F81" s="9">
        <f t="shared" si="2"/>
        <v>115</v>
      </c>
      <c r="G81" s="9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</row>
    <row r="82" spans="1:38" ht="12.75">
      <c r="A82" s="7"/>
      <c r="B82" s="11" t="s">
        <v>34</v>
      </c>
      <c r="C82" s="7"/>
      <c r="D82" s="12">
        <f t="shared" si="3"/>
        <v>40546</v>
      </c>
      <c r="E82" s="13">
        <f>'[1]Sheet1'!E7</f>
        <v>40596</v>
      </c>
      <c r="F82" s="9">
        <f t="shared" si="2"/>
        <v>50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</row>
    <row r="83" spans="1:38" ht="12.75">
      <c r="A83" s="7"/>
      <c r="B83" s="11" t="s">
        <v>35</v>
      </c>
      <c r="C83" s="7"/>
      <c r="D83" s="12">
        <f t="shared" si="3"/>
        <v>40596</v>
      </c>
      <c r="E83" s="13">
        <f>'[1]Sheet1'!E8</f>
        <v>40617</v>
      </c>
      <c r="F83" s="9">
        <f t="shared" si="2"/>
        <v>21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</row>
    <row r="84" spans="1:38" ht="12.75">
      <c r="A84" s="7"/>
      <c r="B84" s="11" t="s">
        <v>36</v>
      </c>
      <c r="C84" s="7"/>
      <c r="D84" s="12">
        <f t="shared" si="3"/>
        <v>40617</v>
      </c>
      <c r="E84" s="13">
        <f>'[1]Sheet1'!E9</f>
        <v>40634</v>
      </c>
      <c r="F84" s="9">
        <f t="shared" si="2"/>
        <v>17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</row>
    <row r="85" spans="1:38" ht="12.75">
      <c r="A85" s="7"/>
      <c r="B85" s="11" t="s">
        <v>37</v>
      </c>
      <c r="C85" s="7"/>
      <c r="D85" s="12">
        <f t="shared" si="3"/>
        <v>40634</v>
      </c>
      <c r="E85" s="13">
        <f>'[1]Sheet1'!E10-2</f>
        <v>40655</v>
      </c>
      <c r="F85" s="9">
        <f t="shared" si="2"/>
        <v>21</v>
      </c>
      <c r="G85" s="12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</row>
    <row r="86" spans="1:38" ht="12.75">
      <c r="A86" s="7"/>
      <c r="B86" s="11" t="s">
        <v>68</v>
      </c>
      <c r="C86" s="7"/>
      <c r="D86" s="12">
        <f t="shared" si="3"/>
        <v>40655</v>
      </c>
      <c r="E86" s="13">
        <f>'[1]Sheet1'!E11</f>
        <v>40674</v>
      </c>
      <c r="F86" s="9">
        <f t="shared" si="2"/>
        <v>19</v>
      </c>
      <c r="G86" s="12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</row>
    <row r="87" spans="1:38" ht="12.75">
      <c r="A87" s="7"/>
      <c r="B87" s="11" t="s">
        <v>69</v>
      </c>
      <c r="C87" s="7"/>
      <c r="D87" s="12">
        <f t="shared" si="3"/>
        <v>40674</v>
      </c>
      <c r="E87" s="13">
        <f>'[1]Sheet1'!E12</f>
        <v>40679</v>
      </c>
      <c r="F87" s="9">
        <f t="shared" si="2"/>
        <v>5</v>
      </c>
      <c r="G87" s="12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</row>
    <row r="88" spans="1:38" ht="12.75">
      <c r="A88" s="7"/>
      <c r="B88" s="11" t="s">
        <v>72</v>
      </c>
      <c r="C88" s="7"/>
      <c r="D88" s="12">
        <f t="shared" si="3"/>
        <v>40679</v>
      </c>
      <c r="E88" s="13">
        <f>'[1]Sheet1'!E13</f>
        <v>40688</v>
      </c>
      <c r="F88" s="9">
        <f t="shared" si="2"/>
        <v>9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</row>
    <row r="89" spans="1:38" ht="12.75">
      <c r="A89" s="7"/>
      <c r="B89" s="7"/>
      <c r="C89" s="7"/>
      <c r="D89" s="7"/>
      <c r="E89" s="7"/>
      <c r="F89" s="9">
        <f>SUM(F80:F88)</f>
        <v>526</v>
      </c>
      <c r="G89" s="9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</row>
    <row r="90" spans="1:38" ht="12.75">
      <c r="A90" s="10" t="s">
        <v>38</v>
      </c>
      <c r="B90" s="7"/>
      <c r="C90" s="7"/>
      <c r="D90" s="7"/>
      <c r="E90" s="7"/>
      <c r="F90" s="9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</row>
    <row r="91" spans="1:38" ht="12.75">
      <c r="A91" s="7"/>
      <c r="B91" s="7" t="s">
        <v>39</v>
      </c>
      <c r="C91" s="7"/>
      <c r="D91" s="12">
        <f>E91-90</f>
        <v>40508</v>
      </c>
      <c r="E91" s="12">
        <f>E88-90</f>
        <v>40598</v>
      </c>
      <c r="F91" s="9">
        <f>E91-D91</f>
        <v>90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</row>
    <row r="92" spans="2:6" ht="12.75">
      <c r="B92" t="s">
        <v>40</v>
      </c>
      <c r="D92" s="3">
        <f>E88-90-60</f>
        <v>40538</v>
      </c>
      <c r="E92" s="3">
        <f>D92+60-2</f>
        <v>40596</v>
      </c>
      <c r="F92" s="5">
        <f>E92-D92</f>
        <v>58</v>
      </c>
    </row>
    <row r="93" spans="2:6" ht="12.75">
      <c r="B93" t="s">
        <v>41</v>
      </c>
      <c r="D93" s="3">
        <f>E93-120</f>
        <v>40476</v>
      </c>
      <c r="E93" s="3">
        <f>E82</f>
        <v>40596</v>
      </c>
      <c r="F93" s="5">
        <f>E93-D93</f>
        <v>120</v>
      </c>
    </row>
    <row r="94" spans="2:6" ht="12.75">
      <c r="B94" t="s">
        <v>42</v>
      </c>
      <c r="D94" s="3">
        <f>E94</f>
        <v>40596</v>
      </c>
      <c r="E94" s="3">
        <f>E82</f>
        <v>40596</v>
      </c>
      <c r="F94" s="5">
        <f>E94-D94</f>
        <v>0</v>
      </c>
    </row>
    <row r="95" spans="2:6" ht="12.75">
      <c r="B95" t="s">
        <v>67</v>
      </c>
      <c r="E95" s="3">
        <f>E94</f>
        <v>40596</v>
      </c>
      <c r="F95" s="5"/>
    </row>
    <row r="96" ht="12.75">
      <c r="F96" s="5"/>
    </row>
    <row r="97" ht="12.75">
      <c r="F97" s="5"/>
    </row>
    <row r="98" ht="12.75">
      <c r="F98" s="5"/>
    </row>
    <row r="99" ht="12.75">
      <c r="F99" s="5"/>
    </row>
  </sheetData>
  <printOptions/>
  <pageMargins left="0.75" right="0.75" top="1" bottom="1" header="0.5" footer="0.5"/>
  <pageSetup fitToHeight="2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 </Manager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> </dc:subject>
  <dc:creator> </dc:creator>
  <cp:keywords> </cp:keywords>
  <dc:description> </dc:description>
  <cp:lastModifiedBy>temp</cp:lastModifiedBy>
  <dcterms:created xsi:type="dcterms:W3CDTF">2009-04-22T22:04:10Z</dcterms:created>
  <dcterms:modified xsi:type="dcterms:W3CDTF">2009-05-12T19:48:18Z</dcterms:modified>
  <cp:category> </cp:category>
  <cp:version/>
  <cp:contentType/>
  <cp:contentStatus/>
</cp:coreProperties>
</file>