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375" windowWidth="20730" windowHeight="1176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<sst xmlns="http://schemas.openxmlformats.org/spreadsheetml/2006/main" count="18" uniqueCount="18">
  <si>
    <t>Projected Costs for Lower Level renovation</t>
  </si>
  <si>
    <t>Cube removal</t>
  </si>
  <si>
    <t>Cube storage</t>
  </si>
  <si>
    <t>Painting</t>
  </si>
  <si>
    <t>First Martin - move overhead lighting/tap into vent</t>
  </si>
  <si>
    <t>Monies not spent on current Business Incubator lIne item ($230K) - shared equipment purchases</t>
  </si>
  <si>
    <t>Ability to overspend line item by 10%</t>
  </si>
  <si>
    <t>Furniture rental 6/1/15 to 8/1/15</t>
  </si>
  <si>
    <t>Conference room 1 furniture (table/chairs)</t>
  </si>
  <si>
    <t>Conference room 2 furniture (table/chairs)</t>
  </si>
  <si>
    <t>Open seating area (benches, power, lockers, chairs)  Seating for 22</t>
  </si>
  <si>
    <t>Collaboration areas</t>
  </si>
  <si>
    <t>Private spaces</t>
  </si>
  <si>
    <t>Volo Wall system for conference room 2</t>
  </si>
  <si>
    <t>Freight and installation for above</t>
  </si>
  <si>
    <t>Shortfall/request for additional funding</t>
  </si>
  <si>
    <t>Sources of Funding in current contract:</t>
  </si>
  <si>
    <t>SPARK Central Incubator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</si>
</sst>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6" applyFont="1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2" xfId="0" applyFill="1" applyBorder="1"/>
    <xf numFmtId="44" fontId="0" fillId="2" borderId="3" xfId="16" applyFont="1" applyFill="1" applyBorder="1"/>
    <xf numFmtId="0" fontId="0" fillId="0" borderId="4" xfId="0" applyBorder="1"/>
    <xf numFmtId="0" fontId="0" fillId="0" borderId="5" xfId="0" applyBorder="1"/>
    <xf numFmtId="44" fontId="0" fillId="0" borderId="6" xfId="16" applyFont="1" applyBorder="1"/>
    <xf numFmtId="0" fontId="0" fillId="0" borderId="7" xfId="0" applyBorder="1"/>
    <xf numFmtId="0" fontId="0" fillId="0" borderId="8" xfId="0" applyBorder="1"/>
    <xf numFmtId="44" fontId="0" fillId="0" borderId="9" xfId="16" applyFont="1" applyBorder="1"/>
    <xf numFmtId="0" fontId="0" fillId="0" borderId="1" xfId="0" applyBorder="1"/>
    <xf numFmtId="0" fontId="0" fillId="0" borderId="2" xfId="0" applyBorder="1"/>
    <xf numFmtId="44" fontId="0" fillId="0" borderId="3" xfId="16" applyFont="1" applyBorder="1"/>
    <xf numFmtId="0" fontId="0" fillId="0" borderId="10" xfId="0" applyBorder="1"/>
    <xf numFmtId="0" fontId="0" fillId="0" borderId="0" xfId="0" applyBorder="1"/>
    <xf numFmtId="44" fontId="0" fillId="0" borderId="11" xfId="16" applyFont="1" applyBorder="1"/>
    <xf numFmtId="0" fontId="0" fillId="0" borderId="10" xfId="0" applyBorder="1" applyAlignment="1">
      <alignment wrapText="1"/>
    </xf>
    <xf numFmtId="44" fontId="0" fillId="0" borderId="8" xfId="16" applyFont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 topLeftCell="A1">
      <selection activeCell="H6" sqref="H6"/>
    </sheetView>
  </sheetViews>
  <sheetFormatPr defaultColWidth="9.140625" defaultRowHeight="15"/>
  <cols>
    <col min="1" max="1" width="39.8515625" style="0" bestFit="1" customWidth="1"/>
    <col min="4" max="4" width="12.57421875" style="1" bestFit="1" customWidth="1"/>
  </cols>
  <sheetData>
    <row r="1" ht="15.6">
      <c r="A1" s="20" t="s">
        <v>17</v>
      </c>
    </row>
    <row r="2" ht="14.45">
      <c r="A2" t="s">
        <v>0</v>
      </c>
    </row>
    <row r="4" spans="1:4" ht="14.45">
      <c r="A4" s="6" t="s">
        <v>1</v>
      </c>
      <c r="B4" s="7"/>
      <c r="C4" s="7"/>
      <c r="D4" s="8">
        <v>1480</v>
      </c>
    </row>
    <row r="5" spans="1:4" ht="14.45">
      <c r="A5" s="9" t="s">
        <v>2</v>
      </c>
      <c r="B5" s="10"/>
      <c r="C5" s="10"/>
      <c r="D5" s="11">
        <v>500</v>
      </c>
    </row>
    <row r="6" spans="1:4" ht="14.45">
      <c r="A6" s="12" t="s">
        <v>7</v>
      </c>
      <c r="B6" s="13"/>
      <c r="C6" s="13"/>
      <c r="D6" s="14">
        <f>1700+3000+1800</f>
        <v>6500</v>
      </c>
    </row>
    <row r="7" spans="1:4" ht="14.45">
      <c r="A7" s="6" t="s">
        <v>8</v>
      </c>
      <c r="B7" s="7"/>
      <c r="C7" s="7"/>
      <c r="D7" s="8">
        <f>1013.68+(8*501)</f>
        <v>5021.68</v>
      </c>
    </row>
    <row r="8" spans="1:4" ht="14.45">
      <c r="A8" s="15" t="s">
        <v>9</v>
      </c>
      <c r="B8" s="16"/>
      <c r="C8" s="16"/>
      <c r="D8" s="17">
        <f>720.95+(6*501)</f>
        <v>3726.95</v>
      </c>
    </row>
    <row r="9" spans="1:4" ht="28.9">
      <c r="A9" s="18" t="s">
        <v>10</v>
      </c>
      <c r="B9" s="16"/>
      <c r="C9" s="16"/>
      <c r="D9" s="17">
        <f>17536.26+7509.26</f>
        <v>25045.519999999997</v>
      </c>
    </row>
    <row r="10" spans="1:4" ht="14.45">
      <c r="A10" s="15" t="s">
        <v>11</v>
      </c>
      <c r="B10" s="16"/>
      <c r="C10" s="16"/>
      <c r="D10" s="17">
        <f>1718.56+2701+656+183.33+55.56+721.89</f>
        <v>6036.34</v>
      </c>
    </row>
    <row r="11" spans="1:4" ht="14.45">
      <c r="A11" s="15" t="s">
        <v>12</v>
      </c>
      <c r="B11" s="16"/>
      <c r="C11" s="16"/>
      <c r="D11" s="17">
        <f>4188+103.17+151.4</f>
        <v>4442.57</v>
      </c>
    </row>
    <row r="12" spans="1:4" ht="14.45">
      <c r="A12" s="15" t="s">
        <v>13</v>
      </c>
      <c r="B12" s="16"/>
      <c r="C12" s="16"/>
      <c r="D12" s="17">
        <v>13287.52</v>
      </c>
    </row>
    <row r="13" spans="1:4" ht="14.45">
      <c r="A13" s="9" t="s">
        <v>14</v>
      </c>
      <c r="B13" s="10"/>
      <c r="C13" s="10"/>
      <c r="D13" s="11">
        <f>100+11.11+11.11+1950</f>
        <v>2072.22</v>
      </c>
    </row>
    <row r="14" spans="1:4" ht="14.45">
      <c r="A14" s="12" t="s">
        <v>3</v>
      </c>
      <c r="B14" s="13"/>
      <c r="C14" s="13"/>
      <c r="D14" s="14">
        <v>3000</v>
      </c>
    </row>
    <row r="15" spans="1:4" ht="14.45">
      <c r="A15" s="12" t="s">
        <v>4</v>
      </c>
      <c r="B15" s="13"/>
      <c r="C15" s="13"/>
      <c r="D15" s="14">
        <v>5000</v>
      </c>
    </row>
    <row r="17" ht="14.45">
      <c r="D17" s="1">
        <f>SUM(D4:D16)</f>
        <v>76112.79999999999</v>
      </c>
    </row>
    <row r="19" ht="14.45">
      <c r="A19" t="s">
        <v>16</v>
      </c>
    </row>
    <row r="20" ht="7.9" customHeight="1"/>
    <row r="21" spans="1:4" ht="31.15" customHeight="1">
      <c r="A21" s="2" t="s">
        <v>5</v>
      </c>
      <c r="D21" s="1">
        <v>20000</v>
      </c>
    </row>
    <row r="22" spans="1:4" ht="14.45">
      <c r="A22" t="s">
        <v>6</v>
      </c>
      <c r="D22" s="19">
        <v>23000</v>
      </c>
    </row>
    <row r="23" ht="8.45" customHeight="1"/>
    <row r="24" ht="14.45">
      <c r="D24" s="1">
        <f>SUM(D21:D23)</f>
        <v>43000</v>
      </c>
    </row>
    <row r="26" spans="1:4" ht="14.45">
      <c r="A26" s="3" t="s">
        <v>15</v>
      </c>
      <c r="B26" s="4"/>
      <c r="C26" s="4"/>
      <c r="D26" s="5">
        <f>D17-D24</f>
        <v>33112.79999999999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